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Nguyet\NAM 2018 (Nga)\2022\KT- tai lieu BCD\Phien hop lan thu 2 (1)\"/>
    </mc:Choice>
  </mc:AlternateContent>
  <bookViews>
    <workbookView xWindow="32760" yWindow="32760" windowWidth="16215" windowHeight="7455" firstSheet="2" activeTab="2"/>
  </bookViews>
  <sheets>
    <sheet name="Bo, tinh" sheetId="10" state="hidden" r:id="rId1"/>
    <sheet name="KH UDCNTT_CĐS" sheetId="11" state="hidden" r:id="rId2"/>
    <sheet name="Phu luc 1-Vốn đầu tư" sheetId="14" r:id="rId3"/>
    <sheet name="Phu luc 2- Vốn sự nghiệp" sheetId="15" r:id="rId4"/>
    <sheet name="UBND_tinh" sheetId="1" state="hidden" r:id="rId5"/>
    <sheet name="Huong dan chung" sheetId="8" state="hidden" r:id="rId6"/>
    <sheet name="khai_niem_tai_luat_CNTT_2006" sheetId="3" state="hidden" r:id="rId7"/>
    <sheet name="khai_niem_tai_nghi_dinh_64_2007" sheetId="4" state="hidden" r:id="rId8"/>
    <sheet name="khai_niem_tai_ND 73" sheetId="6" state="hidden" r:id="rId9"/>
  </sheets>
  <definedNames>
    <definedName name="_xlnm._FilterDatabase" localSheetId="0" hidden="1">'Bo, tinh'!$A$6:$R$6</definedName>
    <definedName name="dieu_3" localSheetId="7">khai_niem_tai_nghi_dinh_64_2007!$A$1</definedName>
    <definedName name="dieu_4" localSheetId="6">khai_niem_tai_luat_CNTT_2006!$A$1</definedName>
    <definedName name="khoan_2_51" localSheetId="4">UBND_tinh!#REF!</definedName>
    <definedName name="OLE_LINK59" localSheetId="0">'Bo, tinh'!$B$133</definedName>
    <definedName name="_xlnm.Print_Area" localSheetId="5">'Huong dan chung'!$A$1:$D$35</definedName>
    <definedName name="_xlnm.Print_Area" localSheetId="4">UBND_tinh!$A$1:$M$72</definedName>
    <definedName name="_xlnm.Print_Titles" localSheetId="4">UBND_tinh!$7:$7</definedName>
  </definedNames>
  <calcPr calcId="152511"/>
</workbook>
</file>

<file path=xl/calcChain.xml><?xml version="1.0" encoding="utf-8"?>
<calcChain xmlns="http://schemas.openxmlformats.org/spreadsheetml/2006/main">
  <c r="M6" i="14" l="1"/>
  <c r="G96" i="14"/>
  <c r="L15" i="14"/>
  <c r="M15" i="14"/>
  <c r="H15" i="14"/>
  <c r="I15" i="14"/>
  <c r="J15" i="14"/>
  <c r="K15" i="14"/>
  <c r="K139" i="15" l="1"/>
  <c r="H138" i="15"/>
  <c r="K138" i="15"/>
  <c r="L138" i="15"/>
  <c r="G5" i="15"/>
  <c r="L26" i="15"/>
  <c r="I112" i="15"/>
  <c r="J112" i="15"/>
  <c r="K112" i="15"/>
  <c r="L112" i="15"/>
  <c r="H27" i="15"/>
  <c r="I27" i="15"/>
  <c r="I26" i="15" s="1"/>
  <c r="J27" i="15"/>
  <c r="J26" i="15" s="1"/>
  <c r="K27" i="15"/>
  <c r="K26" i="15" s="1"/>
  <c r="L27" i="15"/>
  <c r="M27" i="15"/>
  <c r="H24" i="15"/>
  <c r="I24" i="15"/>
  <c r="I139" i="15" s="1"/>
  <c r="J24" i="15"/>
  <c r="J139" i="15" s="1"/>
  <c r="K24" i="15"/>
  <c r="K5" i="15" s="1"/>
  <c r="K137" i="15" s="1"/>
  <c r="L24" i="15"/>
  <c r="L139" i="15" s="1"/>
  <c r="M24" i="15"/>
  <c r="G24" i="15"/>
  <c r="H6" i="15"/>
  <c r="I6" i="15"/>
  <c r="I5" i="15" s="1"/>
  <c r="J6" i="15"/>
  <c r="J5" i="15" s="1"/>
  <c r="J137" i="15" s="1"/>
  <c r="K6" i="15"/>
  <c r="L6" i="15"/>
  <c r="M6" i="15"/>
  <c r="M5" i="15" s="1"/>
  <c r="G6" i="15"/>
  <c r="N131" i="14"/>
  <c r="O131" i="14"/>
  <c r="M96" i="14"/>
  <c r="H96" i="14"/>
  <c r="H14" i="14" s="1"/>
  <c r="I96" i="14"/>
  <c r="J96" i="14"/>
  <c r="K96" i="14"/>
  <c r="L96" i="14"/>
  <c r="L14" i="14" s="1"/>
  <c r="I11" i="14"/>
  <c r="J11" i="14"/>
  <c r="K11" i="14"/>
  <c r="L11" i="14"/>
  <c r="M11" i="14"/>
  <c r="I6" i="14"/>
  <c r="J6" i="14"/>
  <c r="K6" i="14"/>
  <c r="L6" i="14"/>
  <c r="H11" i="14"/>
  <c r="H6" i="14"/>
  <c r="G11" i="14"/>
  <c r="G6" i="14"/>
  <c r="G92" i="14"/>
  <c r="G15" i="14" s="1"/>
  <c r="G14" i="14" s="1"/>
  <c r="G63" i="15"/>
  <c r="I137" i="15" l="1"/>
  <c r="G5" i="14"/>
  <c r="M133" i="14"/>
  <c r="M5" i="14"/>
  <c r="J138" i="15"/>
  <c r="L5" i="15"/>
  <c r="L137" i="15" s="1"/>
  <c r="H5" i="15"/>
  <c r="M138" i="15"/>
  <c r="I138" i="15"/>
  <c r="H133" i="14"/>
  <c r="G131" i="14"/>
  <c r="J133" i="14"/>
  <c r="J14" i="14"/>
  <c r="J132" i="14"/>
  <c r="K133" i="14"/>
  <c r="K14" i="14"/>
  <c r="K132" i="14"/>
  <c r="L133" i="14"/>
  <c r="M132" i="14"/>
  <c r="L132" i="14"/>
  <c r="I133" i="14"/>
  <c r="H5" i="14"/>
  <c r="H131" i="14" s="1"/>
  <c r="I14" i="14"/>
  <c r="I132" i="14"/>
  <c r="G132" i="14"/>
  <c r="K5" i="14"/>
  <c r="I5" i="14"/>
  <c r="M14" i="14"/>
  <c r="L5" i="14"/>
  <c r="L131" i="14" s="1"/>
  <c r="H132" i="14"/>
  <c r="J5" i="14"/>
  <c r="G90" i="15"/>
  <c r="G27" i="15" s="1"/>
  <c r="J131" i="14" l="1"/>
  <c r="G138" i="15"/>
  <c r="I131" i="14"/>
  <c r="K131" i="14"/>
  <c r="M131" i="14"/>
  <c r="M124" i="15"/>
  <c r="M112" i="15" s="1"/>
  <c r="H124" i="15"/>
  <c r="H112" i="15" s="1"/>
  <c r="G124" i="15"/>
  <c r="G112" i="15" s="1"/>
  <c r="G139" i="15" s="1"/>
  <c r="G129" i="14"/>
  <c r="M26" i="15" l="1"/>
  <c r="M137" i="15" s="1"/>
  <c r="M139" i="15"/>
  <c r="G26" i="15"/>
  <c r="G137" i="15" s="1"/>
  <c r="H26" i="15"/>
  <c r="H137" i="15" s="1"/>
  <c r="H139" i="15"/>
  <c r="G133" i="14"/>
  <c r="C13" i="11" l="1"/>
  <c r="D13" i="11" s="1"/>
  <c r="G13" i="11"/>
  <c r="C6" i="11"/>
  <c r="D6" i="11"/>
  <c r="G8" i="11"/>
  <c r="G14" i="11"/>
  <c r="G15" i="11"/>
  <c r="C16" i="11"/>
  <c r="D16" i="11" s="1"/>
  <c r="C23" i="11"/>
  <c r="D23" i="11"/>
  <c r="G26" i="11"/>
  <c r="G28" i="11"/>
  <c r="G32" i="11"/>
  <c r="C35" i="11"/>
  <c r="E35" i="11" s="1"/>
  <c r="G35" i="11"/>
  <c r="C37" i="11"/>
  <c r="G37" i="11" s="1"/>
  <c r="C39" i="11"/>
  <c r="E39" i="11" s="1"/>
  <c r="G39" i="11"/>
  <c r="G49" i="11"/>
  <c r="G51" i="11"/>
  <c r="C53" i="11"/>
  <c r="D53" i="11" s="1"/>
  <c r="G53" i="11"/>
  <c r="C54" i="11"/>
  <c r="G54" i="11" s="1"/>
  <c r="C55" i="11"/>
  <c r="H55" i="11" s="1"/>
  <c r="G56" i="11"/>
  <c r="G57" i="11"/>
  <c r="G60" i="11"/>
  <c r="G61" i="11"/>
  <c r="G64" i="11"/>
  <c r="G65" i="11"/>
  <c r="H13" i="11"/>
  <c r="H8" i="11"/>
  <c r="H14" i="11"/>
  <c r="H15" i="11"/>
  <c r="H17" i="11"/>
  <c r="H26" i="11"/>
  <c r="H28" i="11"/>
  <c r="H32" i="11"/>
  <c r="H35" i="11"/>
  <c r="H49" i="11"/>
  <c r="H51" i="11"/>
  <c r="H53" i="11"/>
  <c r="H56" i="11"/>
  <c r="H57" i="11"/>
  <c r="H60" i="11"/>
  <c r="H61" i="11"/>
  <c r="H64" i="11"/>
  <c r="H65" i="11"/>
  <c r="D8" i="11"/>
  <c r="D14" i="11"/>
  <c r="D15" i="11"/>
  <c r="D26" i="11"/>
  <c r="D32" i="11"/>
  <c r="D39" i="11"/>
  <c r="D49" i="11"/>
  <c r="D51" i="11"/>
  <c r="D55" i="11"/>
  <c r="D56" i="11"/>
  <c r="D57" i="11"/>
  <c r="D60" i="11"/>
  <c r="D61" i="11"/>
  <c r="D63" i="11"/>
  <c r="D64" i="11"/>
  <c r="D65" i="11"/>
  <c r="F8" i="11"/>
  <c r="E8" i="11"/>
  <c r="F65" i="11"/>
  <c r="E65" i="11"/>
  <c r="F64" i="11"/>
  <c r="C63" i="11"/>
  <c r="F61" i="11"/>
  <c r="E61" i="11"/>
  <c r="F60" i="11"/>
  <c r="E60" i="11"/>
  <c r="F57" i="11"/>
  <c r="E57" i="11"/>
  <c r="F56" i="11"/>
  <c r="E56" i="11"/>
  <c r="F55" i="11"/>
  <c r="E55" i="11"/>
  <c r="F53" i="11"/>
  <c r="E53" i="11"/>
  <c r="F51" i="11"/>
  <c r="E51" i="11"/>
  <c r="F49" i="11"/>
  <c r="E49" i="11"/>
  <c r="F37" i="11"/>
  <c r="F32" i="11"/>
  <c r="E32" i="11"/>
  <c r="C32" i="11"/>
  <c r="F28" i="11"/>
  <c r="E28" i="11"/>
  <c r="F26" i="11"/>
  <c r="E26" i="11"/>
  <c r="F15" i="11"/>
  <c r="E15" i="11"/>
  <c r="F14" i="11"/>
  <c r="E14" i="11"/>
  <c r="F923" i="10"/>
  <c r="F921" i="10"/>
  <c r="F890" i="10"/>
  <c r="F861" i="10"/>
  <c r="F865" i="10"/>
  <c r="F867" i="10"/>
  <c r="F870" i="10"/>
  <c r="F872" i="10"/>
  <c r="F874" i="10"/>
  <c r="F876" i="10"/>
  <c r="F855" i="10"/>
  <c r="F852" i="10"/>
  <c r="F518" i="10"/>
  <c r="F828" i="10"/>
  <c r="F823" i="10"/>
  <c r="F684" i="10"/>
  <c r="F652" i="10"/>
  <c r="F632" i="10"/>
  <c r="F612" i="10"/>
  <c r="F595" i="10"/>
  <c r="F577" i="10"/>
  <c r="F561" i="10"/>
  <c r="F532" i="10"/>
  <c r="F487" i="10"/>
  <c r="F471" i="10"/>
  <c r="F451" i="10"/>
  <c r="F424" i="10"/>
  <c r="F413" i="10"/>
  <c r="F384" i="10"/>
  <c r="F309" i="10"/>
  <c r="F303" i="10"/>
  <c r="F247" i="10"/>
  <c r="F239" i="10"/>
  <c r="F187" i="10"/>
  <c r="F129" i="10"/>
  <c r="F44" i="10"/>
  <c r="F13" i="10"/>
  <c r="F8" i="10"/>
  <c r="F692" i="10"/>
  <c r="F712" i="10"/>
  <c r="F735" i="10"/>
  <c r="F811" i="10"/>
  <c r="F769" i="10"/>
  <c r="F165" i="10"/>
  <c r="F164" i="10"/>
  <c r="F163" i="10"/>
  <c r="F162" i="10"/>
  <c r="F161" i="10"/>
  <c r="F160" i="10"/>
  <c r="F155" i="10"/>
  <c r="F128" i="10"/>
  <c r="F126" i="10"/>
  <c r="F127" i="10"/>
  <c r="F107" i="10"/>
  <c r="F106" i="10"/>
  <c r="F215" i="10"/>
  <c r="F210" i="10" s="1"/>
  <c r="C3" i="11"/>
  <c r="F13" i="11"/>
  <c r="E13" i="11"/>
  <c r="G23" i="11" l="1"/>
  <c r="F6" i="11"/>
  <c r="G16" i="11"/>
  <c r="F54" i="11"/>
  <c r="D54" i="11"/>
  <c r="H54" i="11"/>
  <c r="H37" i="11"/>
  <c r="F23" i="11"/>
  <c r="F89" i="10"/>
  <c r="E6" i="11"/>
  <c r="H23" i="11"/>
  <c r="G6" i="11"/>
  <c r="F111" i="10"/>
  <c r="D37" i="11"/>
  <c r="F145" i="10"/>
  <c r="E37" i="11"/>
  <c r="E54" i="11"/>
  <c r="H6" i="11"/>
  <c r="F16" i="11"/>
  <c r="F35" i="11"/>
  <c r="F39" i="11"/>
  <c r="D35" i="11"/>
  <c r="D3" i="11" s="1"/>
  <c r="H39" i="11"/>
  <c r="H16" i="11"/>
  <c r="G55" i="11"/>
  <c r="E16" i="11"/>
  <c r="G3" i="11" l="1"/>
  <c r="F7" i="10"/>
  <c r="H3" i="11"/>
  <c r="F3" i="11"/>
  <c r="E3" i="11"/>
</calcChain>
</file>

<file path=xl/comments1.xml><?xml version="1.0" encoding="utf-8"?>
<comments xmlns="http://schemas.openxmlformats.org/spreadsheetml/2006/main">
  <authors>
    <author>Trang Trịnh</author>
  </authors>
  <commentList>
    <comment ref="B531" authorId="0" shapeId="0">
      <text>
        <r>
          <rPr>
            <b/>
            <sz val="9"/>
            <color indexed="81"/>
            <rFont val="Tahoma"/>
            <family val="2"/>
          </rPr>
          <t>Trang Trịnh:</t>
        </r>
        <r>
          <rPr>
            <sz val="9"/>
            <color indexed="81"/>
            <rFont val="Tahoma"/>
            <family val="2"/>
          </rPr>
          <t xml:space="preserve">
1296/QĐ-TTg ngày 24/8/2020</t>
        </r>
      </text>
    </comment>
    <comment ref="F531" authorId="0" shapeId="0">
      <text>
        <r>
          <rPr>
            <b/>
            <sz val="9"/>
            <color indexed="81"/>
            <rFont val="Tahoma"/>
            <family val="2"/>
          </rPr>
          <t>Trang Trịnh:</t>
        </r>
        <r>
          <rPr>
            <sz val="9"/>
            <color indexed="81"/>
            <rFont val="Tahoma"/>
            <family val="2"/>
          </rPr>
          <t xml:space="preserve">
Nguồn sự nghiệp văn hóa TW hàng năm. Thảo Hiền thẩm định dự toán</t>
        </r>
      </text>
    </comment>
  </commentList>
</comments>
</file>

<file path=xl/comments2.xml><?xml version="1.0" encoding="utf-8"?>
<comments xmlns="http://schemas.openxmlformats.org/spreadsheetml/2006/main">
  <authors>
    <author>Trang Trịnh</author>
  </authors>
  <commentList>
    <comment ref="C8" authorId="0" shapeId="0">
      <text>
        <r>
          <rPr>
            <b/>
            <sz val="9"/>
            <color indexed="81"/>
            <rFont val="Tahoma"/>
            <family val="2"/>
          </rPr>
          <t>Trang Trịnh:</t>
        </r>
        <r>
          <rPr>
            <sz val="9"/>
            <color indexed="81"/>
            <rFont val="Tahoma"/>
            <family val="2"/>
          </rPr>
          <t xml:space="preserve">
2 nghìn tỷ </t>
        </r>
      </text>
    </comment>
    <comment ref="C13" authorId="0" shapeId="0">
      <text>
        <r>
          <rPr>
            <b/>
            <sz val="9"/>
            <color indexed="81"/>
            <rFont val="Tahoma"/>
            <family val="2"/>
          </rPr>
          <t>Trang Trịnh:</t>
        </r>
        <r>
          <rPr>
            <sz val="9"/>
            <color indexed="81"/>
            <rFont val="Tahoma"/>
            <family val="2"/>
          </rPr>
          <t xml:space="preserve">
Trừ vốn cho dự án KHCN và dự án Đào tạo</t>
        </r>
      </text>
    </comment>
    <comment ref="C32" authorId="0" shapeId="0">
      <text>
        <r>
          <rPr>
            <b/>
            <sz val="9"/>
            <color indexed="81"/>
            <rFont val="Tahoma"/>
            <family val="2"/>
          </rPr>
          <t>Trang Trịnh:</t>
        </r>
        <r>
          <rPr>
            <sz val="9"/>
            <color indexed="81"/>
            <rFont val="Tahoma"/>
            <family val="2"/>
          </rPr>
          <t xml:space="preserve">
Chỉ tính vốn NSNN, không tính vốn ngoài nhà nước</t>
        </r>
      </text>
    </comment>
    <comment ref="C60" authorId="0" shapeId="0">
      <text>
        <r>
          <rPr>
            <b/>
            <sz val="9"/>
            <color indexed="81"/>
            <rFont val="Tahoma"/>
            <family val="2"/>
          </rPr>
          <t>Trang Trịnh:</t>
        </r>
        <r>
          <rPr>
            <sz val="9"/>
            <color indexed="81"/>
            <rFont val="Tahoma"/>
            <family val="2"/>
          </rPr>
          <t xml:space="preserve">
Số KH vốn trung hạn</t>
        </r>
      </text>
    </comment>
    <comment ref="D63" authorId="0" shapeId="0">
      <text>
        <r>
          <rPr>
            <b/>
            <sz val="9"/>
            <color indexed="81"/>
            <rFont val="Tahoma"/>
            <family val="2"/>
          </rPr>
          <t>Trang Trịnh:</t>
        </r>
        <r>
          <rPr>
            <sz val="9"/>
            <color indexed="81"/>
            <rFont val="Tahoma"/>
            <family val="2"/>
          </rPr>
          <t xml:space="preserve">
Số đã bố trí 2021</t>
        </r>
      </text>
    </comment>
    <comment ref="E63" authorId="0" shapeId="0">
      <text>
        <r>
          <rPr>
            <b/>
            <sz val="9"/>
            <color indexed="81"/>
            <rFont val="Tahoma"/>
            <family val="2"/>
          </rPr>
          <t>Trang Trịnh:</t>
        </r>
        <r>
          <rPr>
            <sz val="9"/>
            <color indexed="81"/>
            <rFont val="Tahoma"/>
            <family val="2"/>
          </rPr>
          <t xml:space="preserve">
Số nhu cầu</t>
        </r>
      </text>
    </comment>
    <comment ref="C65" authorId="0" shapeId="0">
      <text>
        <r>
          <rPr>
            <b/>
            <sz val="9"/>
            <color indexed="81"/>
            <rFont val="Tahoma"/>
            <family val="2"/>
          </rPr>
          <t>Trang Trịnh:</t>
        </r>
        <r>
          <rPr>
            <sz val="9"/>
            <color indexed="81"/>
            <rFont val="Tahoma"/>
            <family val="2"/>
          </rPr>
          <t xml:space="preserve">
Dự án ĐTTM 450 tỷ</t>
        </r>
      </text>
    </comment>
  </commentList>
</comments>
</file>

<file path=xl/comments3.xml><?xml version="1.0" encoding="utf-8"?>
<comments xmlns="http://schemas.openxmlformats.org/spreadsheetml/2006/main">
  <authors>
    <author>Admin</author>
  </authors>
  <commentList>
    <comment ref="G8" authorId="0" shapeId="0">
      <text>
        <r>
          <rPr>
            <b/>
            <sz val="9"/>
            <color indexed="81"/>
            <rFont val="Tahoma"/>
            <family val="2"/>
          </rPr>
          <t>Admin:</t>
        </r>
        <r>
          <rPr>
            <sz val="9"/>
            <color indexed="81"/>
            <rFont val="Tahoma"/>
            <family val="2"/>
          </rPr>
          <t xml:space="preserve">
52.000
(NSĐP: 10.000, ODA: 42.000)</t>
        </r>
      </text>
    </comment>
    <comment ref="H8" authorId="0" shapeId="0">
      <text>
        <r>
          <rPr>
            <b/>
            <sz val="9"/>
            <color indexed="81"/>
            <rFont val="Tahoma"/>
            <family val="2"/>
          </rPr>
          <t>Admin:</t>
        </r>
        <r>
          <rPr>
            <sz val="9"/>
            <color indexed="81"/>
            <rFont val="Tahoma"/>
            <family val="2"/>
          </rPr>
          <t xml:space="preserve">
35.000
(NSĐP: 6.500, ODA: 28.500)
</t>
        </r>
      </text>
    </comment>
    <comment ref="L8" authorId="0" shapeId="0">
      <text>
        <r>
          <rPr>
            <b/>
            <sz val="9"/>
            <color indexed="81"/>
            <rFont val="Tahoma"/>
            <family val="2"/>
          </rPr>
          <t>Admin:</t>
        </r>
        <r>
          <rPr>
            <sz val="9"/>
            <color indexed="81"/>
            <rFont val="Tahoma"/>
            <family val="2"/>
          </rPr>
          <t xml:space="preserve">
35.000
(NSĐP: 6.500, ODA: 28.500)
</t>
        </r>
      </text>
    </comment>
    <comment ref="G9" authorId="0" shapeId="0">
      <text>
        <r>
          <rPr>
            <b/>
            <sz val="9"/>
            <color indexed="81"/>
            <rFont val="Tahoma"/>
            <family val="2"/>
          </rPr>
          <t>Admin:</t>
        </r>
        <r>
          <rPr>
            <sz val="9"/>
            <color indexed="81"/>
            <rFont val="Tahoma"/>
            <family val="2"/>
          </rPr>
          <t xml:space="preserve">
(quy mô hạng mục CNTT: 38.163)</t>
        </r>
      </text>
    </comment>
    <comment ref="G22" authorId="0" shapeId="0">
      <text>
        <r>
          <rPr>
            <b/>
            <sz val="9"/>
            <color indexed="81"/>
            <rFont val="Tahoma"/>
            <family val="2"/>
          </rPr>
          <t>Admin:</t>
        </r>
        <r>
          <rPr>
            <sz val="9"/>
            <color indexed="81"/>
            <rFont val="Tahoma"/>
            <family val="2"/>
          </rPr>
          <t xml:space="preserve">
(hạng mục CNTT)</t>
        </r>
      </text>
    </comment>
    <comment ref="H22" authorId="0" shapeId="0">
      <text>
        <r>
          <rPr>
            <b/>
            <sz val="9"/>
            <color indexed="81"/>
            <rFont val="Tahoma"/>
            <family val="2"/>
          </rPr>
          <t>Admin:</t>
        </r>
        <r>
          <rPr>
            <sz val="9"/>
            <color indexed="81"/>
            <rFont val="Tahoma"/>
            <family val="2"/>
          </rPr>
          <t xml:space="preserve">
(hạng mục CNTT)</t>
        </r>
      </text>
    </comment>
    <comment ref="L22" authorId="0" shapeId="0">
      <text>
        <r>
          <rPr>
            <b/>
            <sz val="9"/>
            <color indexed="81"/>
            <rFont val="Tahoma"/>
            <family val="2"/>
          </rPr>
          <t>Admin:</t>
        </r>
        <r>
          <rPr>
            <sz val="9"/>
            <color indexed="81"/>
            <rFont val="Tahoma"/>
            <family val="2"/>
          </rPr>
          <t xml:space="preserve">
(hạng mục CNTT)</t>
        </r>
      </text>
    </comment>
    <comment ref="B27" authorId="0" shapeId="0">
      <text>
        <r>
          <rPr>
            <b/>
            <sz val="9"/>
            <color indexed="81"/>
            <rFont val="Tahoma"/>
            <family val="2"/>
          </rPr>
          <t>Admin:</t>
        </r>
        <r>
          <rPr>
            <sz val="9"/>
            <color indexed="81"/>
            <rFont val="Tahoma"/>
            <family val="2"/>
          </rPr>
          <t xml:space="preserve">
Dự án màu xanh đậm được tổng hợp bổ sung theo văn bản của Sở (chưa nằm trong các KH của tỉnh)</t>
        </r>
      </text>
    </comment>
    <comment ref="F92" authorId="0" shapeId="0">
      <text>
        <r>
          <rPr>
            <b/>
            <sz val="9"/>
            <color indexed="81"/>
            <rFont val="Tahoma"/>
            <family val="2"/>
          </rPr>
          <t>Trường không ghi rõ NSTƯ  bao nhiêu, NS tỉnh bao nhiêu</t>
        </r>
      </text>
    </comment>
    <comment ref="B105" authorId="0" shapeId="0">
      <text>
        <r>
          <rPr>
            <b/>
            <sz val="9"/>
            <color indexed="81"/>
            <rFont val="Tahoma"/>
            <family val="2"/>
          </rPr>
          <t>Dự án màu xanh đậm được tổng hợp bổ sung theo văn bản của Sở (chưa nằm trong các KH của tỉnh</t>
        </r>
        <r>
          <rPr>
            <sz val="9"/>
            <color indexed="81"/>
            <rFont val="Tahoma"/>
            <family val="2"/>
          </rPr>
          <t xml:space="preserve">
</t>
        </r>
      </text>
    </comment>
  </commentList>
</comments>
</file>

<file path=xl/comments4.xml><?xml version="1.0" encoding="utf-8"?>
<comments xmlns="http://schemas.openxmlformats.org/spreadsheetml/2006/main">
  <authors>
    <author>Admin</author>
  </authors>
  <commentList>
    <comment ref="M49" authorId="0" shapeId="0">
      <text>
        <r>
          <rPr>
            <b/>
            <sz val="9"/>
            <color indexed="81"/>
            <rFont val="Tahoma"/>
            <family val="2"/>
          </rPr>
          <t>Admin:</t>
        </r>
        <r>
          <rPr>
            <sz val="9"/>
            <color indexed="81"/>
            <rFont val="Tahoma"/>
            <family val="2"/>
          </rPr>
          <t xml:space="preserve">
Đang chờ Sở Tài chính thẩm định kinh phí</t>
        </r>
      </text>
    </comment>
    <comment ref="L50" authorId="0" shapeId="0">
      <text>
        <r>
          <rPr>
            <b/>
            <sz val="9"/>
            <color indexed="81"/>
            <rFont val="Tahoma"/>
            <family val="2"/>
          </rPr>
          <t>Admin:</t>
        </r>
        <r>
          <rPr>
            <sz val="9"/>
            <color indexed="81"/>
            <rFont val="Tahoma"/>
            <family val="2"/>
          </rPr>
          <t xml:space="preserve">
Đã hoàn thành trong tháng 7/2022</t>
        </r>
      </text>
    </comment>
    <comment ref="B111" authorId="0" shapeId="0">
      <text>
        <r>
          <rPr>
            <b/>
            <sz val="9"/>
            <color indexed="81"/>
            <rFont val="Tahoma"/>
            <family val="2"/>
          </rPr>
          <t>Admin:</t>
        </r>
        <r>
          <rPr>
            <sz val="9"/>
            <color indexed="81"/>
            <rFont val="Tahoma"/>
            <family val="2"/>
          </rPr>
          <t xml:space="preserve">
Thơm tự thêm</t>
        </r>
      </text>
    </comment>
  </commentList>
</comments>
</file>

<file path=xl/sharedStrings.xml><?xml version="1.0" encoding="utf-8"?>
<sst xmlns="http://schemas.openxmlformats.org/spreadsheetml/2006/main" count="4921" uniqueCount="2322">
  <si>
    <t>TT</t>
  </si>
  <si>
    <t>Ghi chú</t>
  </si>
  <si>
    <t>A</t>
  </si>
  <si>
    <t>B</t>
  </si>
  <si>
    <t>C</t>
  </si>
  <si>
    <t>Đơn vị tính</t>
  </si>
  <si>
    <t>Năm 2020</t>
  </si>
  <si>
    <t>Dự án</t>
  </si>
  <si>
    <t>II</t>
  </si>
  <si>
    <t>I</t>
  </si>
  <si>
    <t>Triệu đồng</t>
  </si>
  <si>
    <t>Điều 4. Giải thích từ ngữ</t>
  </si>
  <si>
    <t>Trong Luật này, các từ ngữ dưới đây được hiểu như sau:</t>
  </si>
  <si>
    <t>1.Công nghệ thông tin là tập hợp các phương pháp khoa học, công nghệ và công cụ kỹ thuật hiện đại để sản xuất, truyền đưa, thu thập, xử lý, lưu trữ và trao đổi thông tin số.</t>
  </si>
  <si>
    <t>2..Thông tin số là thông tin được tạo lập bằng phương pháp dùng tín hiệu số.</t>
  </si>
  <si>
    <t>3..Môi trường mạng là môi trường trong đó thông tin được cung cấp, truyền đưa, thu thập, xử lý, lưu trữ và trao đổi thông qua cơ sở hạ tầng thông tin.</t>
  </si>
  <si>
    <t>4.. Cơ sở hạ tầng thông tin là hệ thống trang thiết bị phục vụ cho việc sản xuất, truyền đưa, thu thập, xử lý, lưu trữ và trao đổi thông tin số, bao gồm mạng viễn thông, mạng Internet, mạng máy tính và cơ sở dữ liệu.</t>
  </si>
  <si>
    <t>5.Ứng dụng công nghệ thông tin là việc sử dụng công nghệ thông tin vào các hoạt động thuộc lĩnh vực kinh tế - xã hội, đối ngoại, quốc phòng, an ninh và các hoạt động khác nhằm nâng cao năng suất, chất lượng, hiệu quả của các hoạt động này.</t>
  </si>
  <si>
    <t>6. Phát triển công nghệ thông tin là hoạt động nghiên cứu - phát triển liên quan đến quá trình sản xuất, truyền đưa, thu thập, xử lý, lưu trữ và trao đổi thông tin số; phát triển nguồn nhân lực công nghệ thông tin; phát triển công nghiệp công nghệ thông tin và phát triển dịch vụ công nghệ thông tin.</t>
  </si>
  <si>
    <t>7. Khoảng cách số là sự chênh lệch về điều kiện, khả năng sử dụng máy tính và cơ sở hạ tầng thông tin để truy nhập các nguồn thông tin, tri thức.</t>
  </si>
  <si>
    <t>8. Đầu tư mạo hiểm trong lĩnh vực công nghệ thông tin là đầu tư cho doanh nghiệp hoạt động trong lĩnh vực đó có triển vọng đem lại lợi nhuận lớn nhưng có rủi ro cao.</t>
  </si>
  <si>
    <t>9. Công nghiệp công nghệ thông tin là ngành kinh tế - kỹ thuật công nghệ cao sản xuất và cung cấp sản phẩm công nghệ thông tin, bao gồm sản phẩm phần cứng, phần mềm và nội dung thông tin số.</t>
  </si>
  <si>
    <t>10.Phần cứng là sản phẩm thiết bị số hoàn chỉnh; cụm linh kiện; linh kiện; bộ phận của thiết bị số, cụm linh kiện, linh kiện.</t>
  </si>
  <si>
    <t>11. Thiết bị số là thiết bị điện tử, máy tính, viễn thông, truyền dẫn, thu phát sóng vô tuyến điện và thiết bị tích hợp khác được sử dụng để sản xuất, truyền đưa, thu thập, xử lý, lưu trữ và trao đổi thông tin số.</t>
  </si>
  <si>
    <t>12. Phần mềm là chương trình máy tính đ­ược mô tả bằng hệ thống ký hiệu, mã hoặc ngôn ngữ để điều khiển thiết bị số thực hiện chức năng nhất định.</t>
  </si>
  <si>
    <t>13. Mã nguồn là sản phẩm trước biên dịch của một phần mềm, chưa có khả năng điều khiển thiết bị số.</t>
  </si>
  <si>
    <t>14.Mã máy là sản phẩm sau biên dịch của một phần mềm, có khả năng điều khiển thiết bị số.</t>
  </si>
  <si>
    <t>15. Thư rác là thư điện tử, tin nhắn được gửi đến người nhận mà người nhận đó không mong muốn hoặc không có trách nhiệm phải tiếp nhận theo quy định của pháp luật.</t>
  </si>
  <si>
    <t>16. Vi rút máy tính là chương trình máy tính có khả năng lây lan, gây ra hoạt động không bình thường cho thiết bị số hoặc sao chép, sửa đổi, xóa bỏ thông tin lưu trữ trong thiết bị số.</t>
  </si>
  <si>
    <t>17. Trang thông tin điện tử (Website) là trang thông tin hoặc một tập hợp trang thông tin trên môi trường mạng phục vụ cho việc cung cấp, trao đổi thông tin.</t>
  </si>
  <si>
    <t>18. Số hóa là việc biến đổi các loại hình thông tin sang thông tin số.</t>
  </si>
  <si>
    <t>Điều 3. Giải thích từ ngữ</t>
  </si>
  <si>
    <t>Trong Nghị định này, các từ ngữ dưới đây được hiểu như sau:</t>
  </si>
  <si>
    <r>
      <t>1. Ứng dụng công nghệ thông tin hoạt động của cơ quan nhà nước: </t>
    </r>
    <r>
      <rPr>
        <sz val="12"/>
        <color indexed="8"/>
        <rFont val="Arial"/>
        <family val="2"/>
      </rPr>
      <t>là việc sử dụng công nghệ thông tin vào các hoạt động của cơ quan nhà nước nhằm nâng cao chất lượng, hiệu quả trong hoạt động nội bộ của cơ quan nhà nước và giữa các cơ quan nhà nước, trong giao dịch của cơ quan nhà nước với tổ chức và các nhân, hỗ trợ đẩy mạnh cải cách hành chính vào bảo đảm công khai, minh bạch.</t>
    </r>
  </si>
  <si>
    <r>
      <t>2. An toàn thông tin: </t>
    </r>
    <r>
      <rPr>
        <sz val="12"/>
        <color indexed="8"/>
        <rFont val="Arial"/>
        <family val="2"/>
      </rPr>
      <t>bao gồm các hoạt động quản lý, nghiệp vụ và kỹ thuật đối với hệ thống thông tin nhằm bảo vệ, khôi phục các hệ thống, các dịch vụ và nội dung thông tin đối với nguy cơ tự nhiên hoặc do con người gây ra. Việc bảo vệ thông tin, tài sản và con người trong hệ thống thông tin nhằm bảo đảm cho các hệ thống thực hiện đúng chức năng, phục vụ đúng đối tượng một cách sẵn sàng, chính xác và tin cậy. An toàn, thông tin bao hàm các nội dung bảo vệ và bảo mật thông tin, an toàn dữ liệu, an toàn máy tính và an toàn mạng.</t>
    </r>
  </si>
  <si>
    <r>
      <t>3. Dữ liệu đặc tả (Metadata)</t>
    </r>
    <r>
      <rPr>
        <sz val="12"/>
        <color indexed="8"/>
        <rFont val="Arial"/>
        <family val="2"/>
      </rPr>
      <t>: là những thông tin mô tả các đặc tính của dữ liệu như nội dung, định dạng, chất lượng, điều kiện và các đặc tính khác nhằm tạo thuận lợi cho quá trình tìm kiếm, truy nhập, quản lý và lưu trữ dữ liệu.</t>
    </r>
  </si>
  <si>
    <r>
      <t>4. Giải pháp, sản phẩm (phần cứng, phần mềm, thông tin số) dùng chung : </t>
    </r>
    <r>
      <rPr>
        <sz val="12"/>
        <color indexed="8"/>
        <rFont val="Arial"/>
        <family val="2"/>
      </rPr>
      <t>là giải pháp, sản phẩm được tạo ra để có thể ứng dụng trong nhiều cơ quan nhà nước khác nhau. Giải pháp, sản phẩm chỉ được coi là dùng chung khi được cơ quan nhà nước có thẩm quyền quyết định.</t>
    </r>
  </si>
  <si>
    <r>
      <t>5. Thông tin cá nhân: </t>
    </r>
    <r>
      <rPr>
        <sz val="12"/>
        <color indexed="8"/>
        <rFont val="Arial"/>
        <family val="2"/>
      </rPr>
      <t>là thông tin đủ để xác định chính xác danh tính một cá nhân, bao gồm ít nhất nội dung trong những thông tin sau đây: họ tên, ngày sinh, nghề nghiệp, chức danh, địa chỉ liên hệ, địa chỉ thư điện tử, số điện thoại, số chứng minh nhân dân, số hộ chiếu. Những thông tin thuộc bí mật cá nhân gồm có hồ sơ y tế, hồ sơ nộp thuế, số thẻ bảo hiểm xã hội, số thẻ tín dụng và những bí mật cá nhân khác.</t>
    </r>
  </si>
  <si>
    <r>
      <t>6. Dịch vụ hành chính công: </t>
    </r>
    <r>
      <rPr>
        <sz val="12"/>
        <color indexed="8"/>
        <rFont val="Arial"/>
        <family val="2"/>
      </rPr>
      <t>là những dịch vụ liên quan đến hoạt động thực thi pháp luật, không nhằm mục tiêu lợi nhuận, do cơ quan nhà nước (hoặc tổ chức, doanh  nghiệp được ủy quyền) có thẩm quyền cấp cho tổ chức, cá nhân dưới hình thức các loại giấy tờ có giá trị pháp lý trong các lĩnh vực mà cơ quan nhà nước đó quản lý.</t>
    </r>
  </si>
  <si>
    <r>
      <t>7</t>
    </r>
    <r>
      <rPr>
        <i/>
        <sz val="12"/>
        <color indexed="8"/>
        <rFont val="Arial"/>
        <family val="2"/>
      </rPr>
      <t>. Hạ tầng kỹ thuật: </t>
    </r>
    <r>
      <rPr>
        <sz val="12"/>
        <color indexed="8"/>
        <rFont val="Arial"/>
        <family val="2"/>
      </rPr>
      <t>là tập hợp thiết bị tính toán (máy chủ, máy trạm), thiết bị ngoại vi, thiết bị kết nối mạng, thiết bị phụ trợ, mạng nội bộ, mạng diện rộng.</t>
    </r>
  </si>
  <si>
    <r>
      <t>8. Văn bản điện tử: </t>
    </r>
    <r>
      <rPr>
        <sz val="12"/>
        <color indexed="8"/>
        <rFont val="Arial"/>
        <family val="2"/>
      </rPr>
      <t>là văn bản được thể hiện dưới dạng thông điệp dữ liệu.</t>
    </r>
  </si>
  <si>
    <r>
      <t>9. Gói thầu EPC: </t>
    </r>
    <r>
      <rPr>
        <sz val="12"/>
        <color indexed="8"/>
        <rFont val="Arial"/>
        <family val="2"/>
      </rPr>
      <t>là gói thầu bao gồm toàn bộ các công việc thiết kế, cung cấp thiết bị, vật tư và xây lắp.</t>
    </r>
  </si>
  <si>
    <t>III</t>
  </si>
  <si>
    <t>Trong đó</t>
  </si>
  <si>
    <t>Thực hiện năm 2019</t>
  </si>
  <si>
    <t>Dự kiến thực hiện cả năm</t>
  </si>
  <si>
    <r>
      <t>1. Dự án ứng dụng công nghệ thông tin</t>
    </r>
    <r>
      <rPr>
        <sz val="14"/>
        <color indexed="10"/>
        <rFont val="Times New Roman"/>
        <family val="1"/>
      </rPr>
      <t xml:space="preserve"> là một tập hợp các hoạt động có liên quan đến việc nghiên cứu, bỏ vốn để mua sắm, thiết lập mới, mở rộng hoặc nâng cấp cho hệ thống hạ tầng kỹ thuật, phần mềm, cơ sở dữ liệu để phát triển, duy trì, nâng cao chất lượng sản phẩm, dịch vụ, hiệu quả vận hành trong một thời hạn nhất định. </t>
    </r>
  </si>
  <si>
    <r>
      <t xml:space="preserve">2. Cơ sở dữ liệu </t>
    </r>
    <r>
      <rPr>
        <sz val="14"/>
        <color indexed="10"/>
        <rFont val="Times New Roman"/>
        <family val="1"/>
      </rPr>
      <t>là tập hợp các thông tin, dữ liệu được tổ chức để truy cập, khai thác, quản lý và cập nhật thông qua phương tiện điện tử.</t>
    </r>
  </si>
  <si>
    <r>
      <t xml:space="preserve">3. Dịch vụ công nghệ thông tin sẵn có trên thị trường </t>
    </r>
    <r>
      <rPr>
        <sz val="14"/>
        <color indexed="10"/>
        <rFont val="Times New Roman"/>
        <family val="1"/>
      </rPr>
      <t xml:space="preserve">là dịch vụ công nghệ thông tin được cung cấp ngay khi có nhu cầu mà không phải thông qua đặt hàng để thiết kế, gia công, chế tạo, sản xuất; đã được công khai về giá, mô tả chức năng, tính năng kỹ thuật, công nghệ trên cổng/trang thông tin điện tử của tổ chức, cá nhân hoặc thông qua phương tiện khác được nhiều người tiếp cận </t>
    </r>
  </si>
  <si>
    <r>
      <t xml:space="preserve">4. Dịch vụ công nghệ thông tin không sẵn có trên thị trường </t>
    </r>
    <r>
      <rPr>
        <sz val="14"/>
        <color indexed="10"/>
        <rFont val="Times New Roman"/>
        <family val="1"/>
      </rPr>
      <t xml:space="preserve">là dịch vụ được thiết lập theo các yêu cầu riêng nhằm đáp ứng yêu cầu đặc thù của cơ quan, đơn vị. Theo đó, cơ quan, đơn vị thuê tổ chức, cá nhân thiết lập mới, mở rộng hoặc nâng cấp cho hệ thống hạ tầng kỹ thuật, phần mềm, cơ sở dữ liệu nhằm đáp ứng yêu cầu đặc thù của cơ quan, đơn vị; sau khi hoàn thành hệ thống hoặc hạng mục của hệ thống công nghệ thông tin, tổ chức, cá nhân đó tổ chức quản trị, vận hành để cung cấp dịch vụ cho cơ quan, đơn vị thuê hoặc bàn giao cho cơ quan, đơn vị thuê tự tổ chức quản trị, vận hành trong một thời hạn nhất định </t>
    </r>
  </si>
  <si>
    <t>NSTW</t>
  </si>
  <si>
    <t>NSĐP</t>
  </si>
  <si>
    <t>Tổng cộng</t>
  </si>
  <si>
    <t>1 = 2+ 3</t>
  </si>
  <si>
    <t>4 = 5 + 6</t>
  </si>
  <si>
    <t>7 = 8+ 9</t>
  </si>
  <si>
    <t>NỘI DUNG</t>
  </si>
  <si>
    <t>Dự án khác có hợp phần /hạng mục ứng dụng công nghệ thông tin</t>
  </si>
  <si>
    <t>Tổng số dự án ứng dụng công nghệ thông tin và dự án khác có hợp phần /hạng mục ứng dụng công nghệ thông tin (1 = 1.1 + 1.2)</t>
  </si>
  <si>
    <t>Dự án ứng dụng công nghệ thông tin</t>
  </si>
  <si>
    <t>Hợp phần /hạng mục ứng dụng công nghệ thông tin trong các dự án khác</t>
  </si>
  <si>
    <t>Chi an toàn thông tin mạng</t>
  </si>
  <si>
    <t>IV</t>
  </si>
  <si>
    <t>Chi đầu tư phát triển</t>
  </si>
  <si>
    <t>Chi thường xuyên</t>
  </si>
  <si>
    <t>Thuê dịch vụ công nghệ thông tin</t>
  </si>
  <si>
    <t>Bao gồm thuê dịch vụ CNTT sẵn có trên thị trường và thuê dịch vụ CNTT không sẵn có trên thị trường</t>
  </si>
  <si>
    <t>Tổng kinh phí NSNN chi ứng dụng công nghệ thông tin (2= 2.1 +2.2)</t>
  </si>
  <si>
    <t>Nguồn vốn đầu tư phát triển</t>
  </si>
  <si>
    <t>PHẦN THỨ NHẤT: HOẠT ĐỘNG ỨNG DỤNG CÔNG NGHỆ THÔNG TIN</t>
  </si>
  <si>
    <t>PHẦN THỨ HAI: HOẠT ĐỘNG PHÁT TRIỂN CÔNG NGHỆ THÔNG TIN</t>
  </si>
  <si>
    <t>Trong đó:</t>
  </si>
  <si>
    <t>1.1</t>
  </si>
  <si>
    <t>1.2</t>
  </si>
  <si>
    <t>2.1</t>
  </si>
  <si>
    <t>2.2</t>
  </si>
  <si>
    <t>2.3</t>
  </si>
  <si>
    <t xml:space="preserve">Nguồn chi thường xuyên </t>
  </si>
  <si>
    <t>Không bao gồm chi thuê dịch vụ CNTT</t>
  </si>
  <si>
    <t>Tạo lập, duy trì hệ thống cơ sở dữ liệu; bảo đảm hoạt động cho cổng/trang thông tin điện tử</t>
  </si>
  <si>
    <t>Hoạt động ứng dụng công nghệ thông tin để thiết lập mới, mở rộng hoặc nâng cấp cho hệ thống hạ tầng kỹ thuật, phần mềm, cơ sở dữ liệu</t>
  </si>
  <si>
    <t>Gồm Trung tâm Công nghệ thông tin, Trung tâm Tin học, ... thuộc UBND tỉnh và Sở, ngành</t>
  </si>
  <si>
    <t>Nguồn khác</t>
  </si>
  <si>
    <t>Dự toán được giao</t>
  </si>
  <si>
    <t>..., ngày ... tháng ... năm 2020</t>
  </si>
  <si>
    <t>NGƯỜI TỔNG HỢP, LẬP BIỂU</t>
  </si>
  <si>
    <t>(Ký, ghi rõ họ tên)</t>
  </si>
  <si>
    <t>(Ký, ghi rõ họ tên và đóng dấu)</t>
  </si>
  <si>
    <t>NGƯỜI ĐỨNG ĐẦU UBND TỈNH, THÀNH PHỐ</t>
  </si>
  <si>
    <t xml:space="preserve">
UBND TỈNH, THÀNH PHỐ …</t>
  </si>
  <si>
    <t>1.3</t>
  </si>
  <si>
    <t>Hoạt động</t>
  </si>
  <si>
    <t>Hoạt động ứng dụng công nghệ thông tin phải lập đề cương và dự toán chi tiết</t>
  </si>
  <si>
    <t>Hoạt động ứng dụng công nghệ thông tin phải lập kế hoạch thuê dịch vụ</t>
  </si>
  <si>
    <t>Hoạt động ứng dụng công nghệ thông tin không phải lập đề cương và dự toán chi tiết</t>
  </si>
  <si>
    <t>1.4</t>
  </si>
  <si>
    <t>Hoạt động ứng dụng công nghệ thông tin không phải lập kế hoạch thuê dịch vụ</t>
  </si>
  <si>
    <t>Tổng số hoạt đông ứng dụng công nghệ thông tin (1 = 1.1 + 1.2 + 1.3 + 1.4)</t>
  </si>
  <si>
    <t>2.4</t>
  </si>
  <si>
    <t>2.5</t>
  </si>
  <si>
    <t>2.6</t>
  </si>
  <si>
    <t>STT</t>
  </si>
  <si>
    <t>Nội dung</t>
  </si>
  <si>
    <t>Khái niệm</t>
  </si>
  <si>
    <t>Căn cứ</t>
  </si>
  <si>
    <t xml:space="preserve">Dự án ứng dụng công nghệ thông tin </t>
  </si>
  <si>
    <t>Là một tập hợp các hoạt động có liên quan đến việc nghiên cứu, bỏ vốn để mua sắm, thuê dịch vụ công nghệ thông tin, thiết lập mới, mở rộng hoặc nâng cấp cho hệ thống hạ tầng kỹ thuật, phần mềm, cơ sở dữ liệu để phát triển, duy trì, nâng cao chất lượng sản phẩm, dịch vụ, hiệu quả vận hành trong một thời hạn nhất định.</t>
  </si>
  <si>
    <t>Nghị định số 73/2019/NĐ-CP</t>
  </si>
  <si>
    <t>Nghị định số 64/2007/NĐ-CP</t>
  </si>
  <si>
    <t>Ứng dụng công nghệ thông tin</t>
  </si>
  <si>
    <t>Là việc sử dụng công nghệ thông tin vào các hoạt động thuộc lĩnh vực kinh tế - xã hội, đối ngoại, quốc phòng, an ninh và các hoạt động khác nhằm nâng cao năng suất, chất lượng, hiệu quả của các hoạt động này.</t>
  </si>
  <si>
    <t>Công nghệ thông tin</t>
  </si>
  <si>
    <t>Là tập hợp các phương pháp khoa học, công nghệ và công cụ kỹ thuật hiện đại để sản xuất, truyền đưa, thu thập, xử lý, lưu trữ và trao đổi thông tin số.</t>
  </si>
  <si>
    <t>Luật Công nghệ thông tin</t>
  </si>
  <si>
    <t xml:space="preserve">Thông tin số </t>
  </si>
  <si>
    <t>Môi trường mạng</t>
  </si>
  <si>
    <t>Là thông tin được tạo lập bằng phương pháp dùng tín hiệu số.</t>
  </si>
  <si>
    <t>Là môi trường trong đó thông tin được cung cấp, truyền đưa, thu thập, xử lý, lưu trữ và trao đổi thông qua cơ sở hạ tầng thông tin.</t>
  </si>
  <si>
    <t>Cơ sở hạ tầng thông tin</t>
  </si>
  <si>
    <t>Là hệ thống trang thiết bị phục vụ cho việc sản xuất, truyền đưa, thu thập, xử lý, lưu trữ và trao đổi thông tin số, bao gồm mạng viễn thông, mạng Internet, mạng máy tính và cơ sở dữ liệu.</t>
  </si>
  <si>
    <t>Phần mềm</t>
  </si>
  <si>
    <t>Là chương trình máy tính được mô tả bằng hệ thống ký hiệu, mã hoặc ngôn ngữ để điều khiển thiết bị số thực hiện chức năng nhất định.</t>
  </si>
  <si>
    <t xml:space="preserve">An toàn thông tin mạng </t>
  </si>
  <si>
    <t>Là sự bảo vệ thông tin, hệ thống thông tin trên mạng tránh bị truy nhập, sử dụng, tiết lộ, gián đoạn, sửa đổi hoặc phá hoại trái phép nhằm bảo đảm tính nguyên vẹn, tính bảo mật và tính khả dụng của thông tin.</t>
  </si>
  <si>
    <t>Luật An toàn thông tin mạng</t>
  </si>
  <si>
    <t>Cơ sở dữ liệu</t>
  </si>
  <si>
    <t>Là tập hợp các thông tin, dữ liệu được tổ chức để truy cập, khai thác, quản lý và cập nhật thông qua phương tiện điện tử.</t>
  </si>
  <si>
    <t>Dịch vụ công nghệ thông tin sẵn có trên thị trường</t>
  </si>
  <si>
    <t xml:space="preserve">Là dịch vụ công nghệ thông tin được cung cấp ngay khi có nhu cầu mà không phải thông qua đặt hàng để thiết kế, gia công, chế tạo, sản xuất; đã được công khai về giá, mô tả chức năng, tính năng kỹ thuật, công nghệ trên cổng/trang thông tin điện tử của tổ chức, cá nhân hoặc thông qua phương tiện khác được nhiều người tiếp cận </t>
  </si>
  <si>
    <t>Dịch vụ công nghệ thông tin không sẵn có trên thị trường</t>
  </si>
  <si>
    <t xml:space="preserve">Là dịch vụ được thiết lập theo các yêu cầu riêng nhằm đáp ứng yêu cầu đặc thù của cơ quan, đơn vị. Theo đó, cơ quan, đơn vị thuê tổ chức, cá nhân thiết lập mới, mở rộng hoặc nâng cấp cho hệ thống hạ tầng kỹ thuật, phần mềm, cơ sở dữ liệu nhằm đáp ứng yêu cầu đặc thù của cơ quan, đơn vị; sau khi hoàn thành hệ thống hoặc hạng mục của hệ thống công nghệ thông tin, tổ chức, cá nhân đó tổ chức quản trị, vận hành để cung cấp dịch vụ cho cơ quan, đơn vị thuê hoặc bàn giao cho cơ quan, đơn vị thuê tự tổ chức quản trị, vận hành trong một thời hạn nhất định </t>
  </si>
  <si>
    <t>Hạ tầng kỹ thuật</t>
  </si>
  <si>
    <t>Là tập hợp thiết bị tính toán (máy chủ, máy trạm), thiết bị ngoại vi, thiết bị kết nối mạng, thiết bị phụ trợ, mạng nội bộ, mạng diện rộng.</t>
  </si>
  <si>
    <t>Số hóa</t>
  </si>
  <si>
    <t>Là việc biến đổi các loại hình thông tin sang thông tin số.</t>
  </si>
  <si>
    <t>…</t>
  </si>
  <si>
    <t>Theo quy định của Luật Công nghệ thông tin, Luật An toàn thông tin mạng, Nghị định số 64/2007/NĐ-CP, Nghị định số 73/2019/NĐ-CP và các văn bản quy phạm pháp luật khác về công nghệ thông tin.</t>
  </si>
  <si>
    <t>I. Nội dung chi cho hoạt động công nghệ thông tin</t>
  </si>
  <si>
    <t>II. Một số thuật ngữ và khái niệm thống nhất trong hoạt động công nghệ thông tin</t>
  </si>
  <si>
    <t xml:space="preserve">Nội dung </t>
  </si>
  <si>
    <t>Chi cho hoạt động ứng dụng công nghệ thông tin</t>
  </si>
  <si>
    <t>Chi cho hoạt động ứng dụng công nghệ thông tin để thiết lập mới, mở rộng hoặc nâng cấp cho hệ thống hạ tầng kỹ thuật, phần mềm, cơ sở dữ liệu</t>
  </si>
  <si>
    <t>Chi mua sắm dự phòng, thay thế các thiết bị phần cứng thuộc hệ thống hạ tầng kỹ thuật hiện có</t>
  </si>
  <si>
    <t>Chi mua sắm thiết bị không cần lắp đặt, phần mềm thương mại; bảo trì, bảo dưỡng, sửa chữa hệ thống hạ tầng kỹ thuật, phần mềm; quản lý vận hành, thuê quản trị, hỗ trợ kỹ thuật hệ thống thông tin, dịch vụ an ninh mạng, an toàn thông tin</t>
  </si>
  <si>
    <t>Chi tạo lập, duy trì hệ thống cơ sở dữ liệu; bảo đảm hoạt động cho cổng/trang thông tin điện tử</t>
  </si>
  <si>
    <t>Chi cho các hoạt động thuê dịch vụ công nghệ thông tin</t>
  </si>
  <si>
    <t>Chi cho các hoạt động diễn tập, ứng cứu sự cố an toàn, an ninh mạng</t>
  </si>
  <si>
    <t>Chi phát triển công nghệ thông tin</t>
  </si>
  <si>
    <t xml:space="preserve">Chi cho đơn vị hoạt động sự nghiệp công nghệ thông tin </t>
  </si>
  <si>
    <t>Các khoản chi cho các đơn vị chuyên trách công nghệ thông tin, an toàn thông tin mạng tại các bộ, ngành, cơ quan trung ương, địa phương</t>
  </si>
  <si>
    <t xml:space="preserve">Chi đầu tư phát triển </t>
  </si>
  <si>
    <t>V</t>
  </si>
  <si>
    <t>Tổng cộng (I = 1 + 2+ 3)</t>
  </si>
  <si>
    <t>(liệt kê các hạng mục tương tự mục II, III ở trên)</t>
  </si>
  <si>
    <t>Nguồn khác gồm: nguồn quỹ phát triển hoạt động sự nghiệp của cơ quan, đơn vị theo quy định; nguồn thu hợp pháp của các cơ quan nhà nước, đơn vị sự nghiệp công lập dành để đầu tư, mua sắm theo quy định, ...</t>
  </si>
  <si>
    <r>
      <t>Mua sắm dự phòng, thay thế các thiết bị phần cứng thuộc hệ thống hạ tầng kỹ thuật</t>
    </r>
    <r>
      <rPr>
        <vertAlign val="superscript"/>
        <sz val="12"/>
        <rFont val="Times New Roman"/>
        <family val="1"/>
      </rPr>
      <t xml:space="preserve"> </t>
    </r>
    <r>
      <rPr>
        <sz val="12"/>
        <rFont val="Times New Roman"/>
        <family val="1"/>
      </rPr>
      <t>hiện có</t>
    </r>
  </si>
  <si>
    <r>
      <rPr>
        <b/>
        <sz val="12"/>
        <rFont val="Times New Roman"/>
        <family val="1"/>
      </rPr>
      <t xml:space="preserve">
TỔNG HỢP SỐ LIỆU CHI HOẠT ĐỘNG CÔNG NGHỆ THÔNG TIN
</t>
    </r>
    <r>
      <rPr>
        <i/>
        <sz val="12"/>
        <rFont val="Times New Roman"/>
        <family val="1"/>
      </rPr>
      <t>(Kèm theo văn bản số          ngày       /          /2020 của UBND tỉnh, thành phố …)</t>
    </r>
    <r>
      <rPr>
        <sz val="12"/>
        <rFont val="Times New Roman"/>
        <family val="1"/>
      </rPr>
      <t xml:space="preserve">
</t>
    </r>
  </si>
  <si>
    <t>Tổng cộng (I = 1 + 2 + 3)</t>
  </si>
  <si>
    <r>
      <rPr>
        <b/>
        <sz val="12"/>
        <rFont val="Times New Roman"/>
        <family val="1"/>
      </rPr>
      <t>PHỤ LỤC 2
MẪU TỔNG HỢP SỐ LIỆU CHI CHO HOẠT ĐỘNG CÔNG NGHỆ THÔNG TIN</t>
    </r>
    <r>
      <rPr>
        <sz val="12"/>
        <rFont val="Times New Roman"/>
        <family val="1"/>
      </rPr>
      <t xml:space="preserve">
</t>
    </r>
    <r>
      <rPr>
        <i/>
        <sz val="12"/>
        <rFont val="Times New Roman"/>
        <family val="1"/>
      </rPr>
      <t>(Kèm theo công văn số          /BTTTT-THH ngày        /        /2020 của Bộ Thông tin và Truyền thông)</t>
    </r>
  </si>
  <si>
    <r>
      <rPr>
        <b/>
        <sz val="12"/>
        <color indexed="8"/>
        <rFont val="Times New Roman"/>
        <family val="1"/>
      </rPr>
      <t>PHỤ LỤC 3
HƯỚNG DẪN CHUNG VỀ HOẠT ĐỘNG CÔNG NGHỆ THÔNG TIN</t>
    </r>
    <r>
      <rPr>
        <sz val="12"/>
        <color indexed="8"/>
        <rFont val="Times New Roman"/>
        <family val="1"/>
      </rPr>
      <t xml:space="preserve">
</t>
    </r>
    <r>
      <rPr>
        <i/>
        <sz val="12"/>
        <color indexed="8"/>
        <rFont val="Times New Roman"/>
        <family val="1"/>
      </rPr>
      <t>(Kèm theo công văn số          /BTTTT-THH ngày        /        /2020 của Bộ Thông tin và Truyền thông)</t>
    </r>
  </si>
  <si>
    <t xml:space="preserve">Chi mua sắm và thuê các sản phẩm, dịch vụ an toàn thông tin mạng </t>
  </si>
  <si>
    <t>Mua sắm riêng biệt hoặc mua sắm cùng trong nội dung chi cho các hoạt động ứng dụng CNTT</t>
  </si>
  <si>
    <t>a</t>
  </si>
  <si>
    <t>b</t>
  </si>
  <si>
    <t>Chi cho các hoạt động an toàn thông tin mạng độc lập</t>
  </si>
  <si>
    <t>Chi cho các hoạt động an toàn thông tin mạng lồng ghép trong các nội dung chi ội dung tại các điểm 2.1 đến 2.7 mục này</t>
  </si>
  <si>
    <t>Tổng kinh phí NSNN chi ứng dụng công nghệ thông tin 
(2 = 2.1+ 2.2+ 2.3+ 2.4+ 2.5+ 2.6+ 2.7 + 2.8.a)</t>
  </si>
  <si>
    <t>Các khoản chi có nội dung liên quan đến đảm bảo an toàn thông tin mạng, phòng ngừa, ứng phó với các sự cố về an toàn thông tin mạng</t>
  </si>
  <si>
    <t>Gồm khoản chi cho các dự án an toàn thông tin mạng; chi cho hạng mục an toàn thông tin mạng trong dự án ứng dụng CNTT và trong dự án khác có hợp phần/hạng mục CNTT</t>
  </si>
  <si>
    <t>Không bao gồm nguồn kinh phí tự chủ</t>
  </si>
  <si>
    <t>Nội dung/Hoạt động</t>
  </si>
  <si>
    <t>Chi ngân sách nhà nước (NSNN) cho hoạt động công nghệ thông tin (CNTT)</t>
  </si>
  <si>
    <t>a) Chi NSNN  cho hoạt động công nghệ thông tin (CNTT) bao gồm chi đầu tư phát triển và chi thường xuyên (không bao gồm nguồn kinh phí tự chủ).
b) Phạm vi cung cấp số liệu thực hiện chi NSNN cho hoạt động CNTT bao gồm chi NSNN cho hoạt động CNTT trong tất cả các ngành, các lĩnh vực.
c) Số liệu thực hiện chi NSNN cho hoạt động CNTT (khi chưa quyết toán) là số tiền được giải ngân trong năm (theo phạm vi nêu tại điểm a, b ở trên).
Trong đó:
- Đối với dự án đầu tư ứng dụng CNTT thực hiện trong nhiều năm: Số liệu thực hiện là toàn bộ số tiền đã được giải ngân của dự án trong năm.
- Đối với dự án đầu tư khác có hạng mục hoặc hợp phần ứng dụng CNTT: Số liệu thực hiện là số tiền đã được giải ngân trong năm đối với các hạng mục hoặc hợp phần ứng dụng CNTT tương ứng.
- Đối với dự án đầu tư phát triển khu công nghiệp CNTT tập trung hoặc dự án hỗ trợ phát triển công nghiệp CNTT: Số liệu thực hiện là toàn bộ số tiền chi cho dự án đã được giải ngân trong năm.</t>
  </si>
  <si>
    <t>Chi nghiên cứu khoa học cho CNTT</t>
  </si>
  <si>
    <t>Tổng số dự án phát triển công nghệ thông tin và dự án khác có hợp phần /hạng mục phát triển công nghệ thông tin (1 = 1.1 + 1.2)</t>
  </si>
  <si>
    <t>Dự án phát triển công nghệ thông tin</t>
  </si>
  <si>
    <t>Dự án đầu tư phát triển cơ sở hạ tầng công nghệ thông tin (tại các khu CNTT tập trung, khu phần mềm, vườm ươm phần mềm,…); dự án phát triển công nghiệp công nghệ thông tin</t>
  </si>
  <si>
    <t>Dự án khác có hợp phần /hạng mục phát triển công nghệ thông tin</t>
  </si>
  <si>
    <t>Tổng kinh phí NSNN chi hoạt động phát triển công nghệ thông tin (2 = 2.1 + 2.2)</t>
  </si>
  <si>
    <t>Chi phát triển nguồn nhân lực CNTT</t>
  </si>
  <si>
    <t>Chi nghiên cứu khoa học công nghệ thông tin</t>
  </si>
  <si>
    <t>Bao gồm chi cho hoạt động nghiên cứu khoa học trong các lĩnh vực ứng dụng CNTT, an toàn thông tin mạng, phát triển CNTT, …</t>
  </si>
  <si>
    <t>Chi phát triển nguồn nhân lực công nghệ thông tin</t>
  </si>
  <si>
    <t>Bao gồm chi cho hoạt động đào tạo, bồi dưỡng, phát triển nguồn nhân lực trong các lĩnh vực ứng dụng CNTT, an toàn thông tin mạng, phát triển CNTT như: đào tạo về chuyển đổi số, chính phủ điện tử, đào tạo về các kỹ năng chuyên môn chuyên sâu, công nghệ mới và các kỹ năng quản lý trong lĩnh vực công nghiệp công nghệ thông tin; chi chuẩn hóa hệ thống xếp bậc nhân lực CNTT; chi đào tạo nâng cao năng lực quản lý nhà nước trong lĩnh vực CNTT; chi tổ chức tham quan, học tập kinh nghiệm trong và ngoài nước; chi xây dựng, cập nhật các chuẩn kỹ năng CNTT, chuẩn kỹ năng số, diễn tập, ứng cứu sự cố an toàn, an ninh mạng, ...</t>
  </si>
  <si>
    <t>Chi phát triển công nghiệp và dịch vụ công nghệ thông tin</t>
  </si>
  <si>
    <t>Chi phát triển công nghiệp và dịch vụ CNTT</t>
  </si>
  <si>
    <t>Tổng kinh phí NSNN chi hoạt động phát triển công nghệ thông tin (1 = 1.1 + 1.2 + 1.3 + 1.4)</t>
  </si>
  <si>
    <t>Nguồn khác gồm: nguồn quỹ phát triển hoạt động sự nghiệp của cơ quan, đơn vị theo quy định; nguồn thu hợp pháp của các cơ quan nhà nước, đơn vị sự nghiệp công lập dành để đầu tư, mua sắm theo quy định, nguồn vốn FDI; nguồn vốn xã hội hóa trong nước; ...</t>
  </si>
  <si>
    <t>PHẦN THỨ BA: HOẠT ĐỘNG CỦA ĐƠN VỊ SỰ NGHIỆP CÔNG NGHỆ THÔNG TIN</t>
  </si>
  <si>
    <t>Mua sắm thiết bị không cần lắp đặt, phần mềm thương mại; bảo trì, bảo dưỡng, sửa chữa hệ thống hạ tầng kỹ thuật, phần mềm; quản lý vận hành, thuê quản trị, hỗ trợ kỹ thuật hệ thống thông tin</t>
  </si>
  <si>
    <t>c</t>
  </si>
  <si>
    <r>
      <t>Bao gồm:
- Chi hỗ trợ doanh nghiệp, tổ chức xây dựng, áp dụng đánh giá và lấy chứng chỉ quy trình sản xuất theo tiêu chuẩn quốc tế
- Chi xúc tiến đầu tư trong lĩnh vực công nghiệp CNTT
- Chi hỗ trợ, tạo lập các cơ sở hạ tầng CNTT
- Chi hỗ trợ</t>
    </r>
    <r>
      <rPr>
        <sz val="12"/>
        <color indexed="10"/>
        <rFont val="Times New Roman"/>
        <family val="1"/>
      </rPr>
      <t xml:space="preserve"> nghiên cứu, phát triển</t>
    </r>
    <r>
      <rPr>
        <sz val="12"/>
        <color indexed="8"/>
        <rFont val="Times New Roman"/>
        <family val="1"/>
      </rPr>
      <t xml:space="preserve"> và chuyển giao các tiêu chuẩn, công nghệ, chuẩn kỹ năng nhân lực CNTT
- Chi tổ chức hội thảo, hội nghị chuyên đề về CNTT</t>
    </r>
  </si>
  <si>
    <t>Đơn vị: Triệu đồng</t>
  </si>
  <si>
    <t>Mục tiêu</t>
  </si>
  <si>
    <t>Nội dung, quy mô đầu tư</t>
  </si>
  <si>
    <t>Tên dự án</t>
  </si>
  <si>
    <t>Tổng mức đầu tư</t>
  </si>
  <si>
    <t>Phát triển Chính quyền điện tử tỉnh Quảng Bình giai đoạn 2021-2025</t>
  </si>
  <si>
    <t>2021-2025</t>
  </si>
  <si>
    <t>Chuyển đổi số tỉnh Quảng Bình giai đoạn 2021-2025</t>
  </si>
  <si>
    <t xml:space="preserve">Quảng Bình </t>
  </si>
  <si>
    <t>Đầu tư, triển khai dịch vụ đô thị thông minh tỉnh Quảng Bình giai đoạn 2021-2025</t>
  </si>
  <si>
    <t>Xây dựng hệ thống nền tảng tích hợp và chia sẻ dữ liệu liệu LGSP của tỉnh làm nền tảng chính để xây dựng Chính quyền điện tử của tỉnh, phục vụ chuyển đổi số, triển khai các dịch vụ Đô thị thông minh</t>
  </si>
  <si>
    <t>Nâng cấp hạ tầng Trung tâm dữ liệu tỉnh, đảm bảo năng lực triển khai Chính quyền số và đô thị thông minh</t>
  </si>
  <si>
    <t xml:space="preserve">2021 - 2022 </t>
  </si>
  <si>
    <t>Hạ tầng kỹ thuật CNTT</t>
  </si>
  <si>
    <t>Thực hiện nâng cấp, tái cấu trúc mô hình hạ tầng kỹ thuật tại Trung tâm dữ liệu tỉnh theo công nghệ điện toán đám mây (mô hình private cloud) để phục vụ lưu trữ, vận hành hệ thống các ứng dụng, cơ sở dữ liệu dùng chung toàn tỉnh</t>
  </si>
  <si>
    <t>Xây dựng trung tâm giám sát, điều hành đô thị thông minh (IOC)</t>
  </si>
  <si>
    <t xml:space="preserve">2022 - 2023 </t>
  </si>
  <si>
    <t xml:space="preserve">Đầu tư cơ sở vật chất, trang thiết bị, hạ tầng CNTT để triển khai vận hành Trung tâm giám sát
Xây dựng hệ thống phần mềm điều hành quản lý đô thị thông minh, tổng hợp, phân tích, báo cáo thống kê số liệu
</t>
  </si>
  <si>
    <t>Nâng cấp, mở rộng hệ thống mạng WAN của tỉnh kết nối đến cấp xã</t>
  </si>
  <si>
    <t xml:space="preserve"> 2022 - 2023 </t>
  </si>
  <si>
    <t>Đầu tư thiết bị, mở rộng hạ tầng mạng WAN/Truyền số liệu chuyên dùng kết nối đến cấp xã/phường</t>
  </si>
  <si>
    <t>Nâng cấp hạ tầng CNTT, hệ thống bảo mật cho các Sở, ngành, địa phương trên địa bàn tỉnh</t>
  </si>
  <si>
    <t>Nâng cấp hệ thống mạng LAN, wifi, máy tính, trang thiết bị CNTT, lưu trữ và phòng chống mã độc, đáp ứng yêu cầu ứng dụng CNTT tại các đơn vị, nâng cao năng lực phòng chống và xử lý, ứng cứu sự cố an toàn thông tin mạng cho các Sở/Ngành/địa phương trên địa bàn toàn Tỉnh.</t>
  </si>
  <si>
    <t>Mở rộng hệ thống hội nghị truyền hình trực tuyến</t>
  </si>
  <si>
    <t xml:space="preserve"> 2021 - 2022 </t>
  </si>
  <si>
    <t xml:space="preserve">Nâng cấp thiết bị Hội nghị truyền hình theo tiêu chuẩn HD tại phòng họp của 18 Văn phòng UBND huyện, thị xã, thành phố.
- Nâng cấp hệ thống MCU trung tâm để có thể mở rộng kết nối đến tất cả các phòng họp trực tuyến đến cấp xã.
- Đầu tư thiết bị đầu cuối dự phòng cho các điểm cầu tại UBND các xã, phường, thị trấn.
</t>
  </si>
  <si>
    <t>Đầu tư hiện đại hóa hệ thống camera giám sát an ninh trật tự - giao thông trên địa bàn tỉnh Quảng Nam</t>
  </si>
  <si>
    <t xml:space="preserve">2021 - 2023 </t>
  </si>
  <si>
    <t xml:space="preserve">Xây dựng Trung tâm lưu trữ, điều hành, kết nối các hệ thống camera giám sát an ninh trật tự - giao thông trên địa bàn tỉnh.
+ Nâng cấp, mở rộng các hệ thống camera giám sát an ninh trật tự hiện có và xây dựng mới các hệ thống camera giám sát tại một số địa bàn trọng điểm, phức tạp về an ninh, trật tự trên địa bàn tỉnh.
+ Đầu tư xây dựng hệ thống camera giám sát giao thông kết hợp an ninh trên tuyến quốc lộ 1A đoạn qua địa bàn tỉnh Quảng Nam.
</t>
  </si>
  <si>
    <t>Xây dựng Nền tảng Chính quyền số tỉnh Quảng Nam, phục vụ phát triển ứng dụng, dịch vụ Chính quyền số, kết nối hệ thống (đô thị thông minh, dữ liệu mạng xã hội, …)</t>
  </si>
  <si>
    <t xml:space="preserve">2023 - 2024 </t>
  </si>
  <si>
    <t>Xây dựng Nền tảng liên thông tích hợp, phát triển ứng dụng, dịch vụ, giám sát, phân tích dữ liệu, devops, cloud, định danh, fintech… phục vụ phát triển ứng dụng, dịch vụ Chính quyền số, kết nối hệ thống (đô thị thông minh, dữ liệu mạng xã hội, …), đảm bảo tích hợp, chia sẻ dữ liệu theo các tiêu chuẩn công nghệ mới trong lĩnh vực ICT</t>
  </si>
  <si>
    <t xml:space="preserve">Hoàn thiện, nâng cấp các ứng dụng dùng chung theo hướng tích hợp, chia sẻ dữ liệu và khai thác các CSDL quốc gia, CSDL địa phương </t>
  </si>
  <si>
    <t xml:space="preserve"> 2023 - 2024 </t>
  </si>
  <si>
    <t>Nâng cấp các ứng dụng dùng chung đảm bảo liên thông, tích hợp, chia sẻ được với các nền tảng chính quyền điện tử LGSP. Dữ liệu được hình thành từ các ứng dụng, dịch vụ dùng chung phải được chia sẻ khi có nhu cầu. Các dữ liệu gốc sinh ra trong các nghiệp vụ phải được lưu trữ dưới dạng máy có thể đọc được và chia sẻ dưới dạng dịch vụ giao diện lập trình ứng dụng (API), hướng tới việc hình thành kho dữ liệu dùng chung cấp địa phương.</t>
  </si>
  <si>
    <t>Xây dựng và triển khai các ứng dụng chính phủ điện tử giúp điều hành, quản lý và kết nối với người dân, doanh nghiệp</t>
  </si>
  <si>
    <t>Xây dựng tổng đài hỏi đáp các vướng mắc; cổng thông tin phản ánh, góp ý; ứng dụng trên điện thoại thông minh… tương tác giữa chính quyền và người dân, doanh nghiệp. Chuyển tiếp các vấn đề tồn tại tới các cơ quan chức năng chuyên trách, kịp thời giải quyết cho công dân, doanh nghiệp.</t>
  </si>
  <si>
    <t>Xây dựng Kho cơ sở dữ liệu dùng chung tỉnh Quảng Nam.</t>
  </si>
  <si>
    <t xml:space="preserve">2024 - 2025 </t>
  </si>
  <si>
    <t>Xây dựng các công cụ lưu trữ, xử lý, quản trị dữ liệu dùng chung trên toàn Tỉnh (Data warehouses, Datalake…)</t>
  </si>
  <si>
    <t>Xây dựng các bộ CSDL mở, Cổng dịch vụ dữ liệu mở của Tỉnh.</t>
  </si>
  <si>
    <t xml:space="preserve"> 2021 - 2025 </t>
  </si>
  <si>
    <t>Xây dựng công cụ để chuẩn hóa, cung cấp dữ liệu mở của Tỉnh. Cổng dữ liệu mở là đầu mối cung cấp dữ liệu mở của các cơ quan thuộc Chính quyền tỉnh Quảng Nam trên môi trường mạng nhằm tăng cường tính minh bạch trong hoạt động của các cơ quan nhà nước và thúc đẩy sáng tạo, phát triển kinh tế xã hội số</t>
  </si>
  <si>
    <t>Nâng cấp, triển khai Hệ thống lưu trữ điện tử dùng chung của tỉnh và hệ thống ký số tập trung</t>
  </si>
  <si>
    <t>Xây dựng Hệ thống thông tin và cơ sở dữ liệu quản lý ngành tài nguyên và môi trường, Cổng thông tin chia sẻ dữ liệu không gian địa lý tỉnh Quảng Nam</t>
  </si>
  <si>
    <t xml:space="preserve"> Xây dựng Hệ thống thông tin tích hợp và quản trị TNMT.
 Xây dựng hạ tầng dữ liệu không gian địa lý, Cổng thông tin không gian địa lý tỉnh Quảng Nam : 01 bộ cơ sở dữ liệu nền địa lý cấp tỉnh, 18 bộ cơ sở dữ liệu nền địa lý cấp huyện/thành phố.  Cung cấp chia sẽ hạ tầng dữ liệu không gian, dịch vụ dữ liệu (services) nền phục vụ vận hành, phát triển Chính quyền điện tử, đô thị thông minh tỉnh Quảng Nam.
 Phân hệ Trao đổi thông tin điện tử giữa cơ quan quản lý Thuế và cơ quan quản lý đất đai.
 Phân hệ phần mềm quản lý CSDL quy hoạch và kế hoạch sử dụng đất.
 Phân hệ phần mềm quản lý hoạt động thanh tra, kiểm tra lĩnh vực TNMT.
 Phân hệ phần mềm hỗ trợ cập nhật, quản lý CSDL tài nguyên nước, khí tường thủy văn. 
 Phân hệ phần mềm hỗ trợ cập nhật cơ sở dữ liệu, quản lý hoạt động địa chất khoáng sản.
 Phân hệ phần mềm quản lý, cập nhật CSDL Biển - Hải đảo.
</t>
  </si>
  <si>
    <t xml:space="preserve">Xây dựng CSDL khách sạn, nhà hàng, các địa điểm lưu trú, các công ty lữ hành, vận tải du lịch…trên toàn Tỉnh.
- Xây dựng CSDL số di sản văn hóa thế giới Hội An và Mỹ Sơn: xây dựng bộ bản dồ địa hành, mô hình số độ cao, CSDL địa lý của di sản, mô hình số 3D khu di tích, di sản; dựng hình ảnh 360 và mô hình thực tế ảo, thu thập dữ liệu thông tin thuộc tính của các di sản văn bản...
</t>
  </si>
  <si>
    <t xml:space="preserve">Phần mềm quản lý Vận động viên Thể thao; Hệ thống Trưng bày và Thuyết
minh tương tác ở Bảo tàng; Công nghệ thực tế ảo trong giới thiệu điểm đến
</t>
  </si>
  <si>
    <t>Phần mềm và CSDL quản lý cấp phép đầu tư và chứng nhận đầu tư của tỉnh, quản lý hộ kinh doanh cá thể trên địa bàn tỉnh</t>
  </si>
  <si>
    <t xml:space="preserve">Xây dựng CSDL ngành y tế </t>
  </si>
  <si>
    <t xml:space="preserve">Nâng cấp, tích hợp các hệ thống quản lý khám chữa bệnh; hồ sơ sức khỏe điện tử; triển khai bệnh án điện tử
Phần mềm thống kê y tế điện tử
Hệ thống thông tin quản lý nguồn nhân lực y tế
Hệ thống thông tin quản lý cung ứng thuốc, kiểm nghiệm thuốc và tiêu chuẩn kỹ thuật ngành dược, Hệ thống thông tin quản lý trang thiết bị y tế
Hệ thống thông tin quản lý vệ sinh an toàn thực phẩm
Nâng cấp và phát triển các ứng dụng, dịch vụ, tiện ích trong lĩnh vực y tế nhằm nâng cao năng lực hệ thống y tế trên địa bàn Tỉnh, bảo đảm sức khoẻ, an toàn vệ sinh thực phẩm cho người dân và du khách.
</t>
  </si>
  <si>
    <t xml:space="preserve"> 2022 - 2025 </t>
  </si>
  <si>
    <t>Xây dựng CSDL chuyên ngành Lao động, Thương binh và Xã hội</t>
  </si>
  <si>
    <t xml:space="preserve">Xây dựng CSDL về cấp phép lao động nước ngoài.
Xây dựng CSDL quản lý đối tượng chính sách, bảo trợ xã hội
CSDL quản lý các đối tượng nghiện
ma tuý, người bán dâm, nạn nhân bị mua bán
</t>
  </si>
  <si>
    <t>Xây dựng Hệ thống thông tin chuyên ngành Nông nghiệp và Phát triển nông thôn</t>
  </si>
  <si>
    <t>Hệ thống thống kê báo cáo số liệu tổng hợp của tỉnh</t>
  </si>
  <si>
    <t>Xây dựng hệ thống thông tin hỗ trợ quản lý, điều hành tác nghiệp tại Văn phòng HĐND tỉnh</t>
  </si>
  <si>
    <t>Xây dựng  hệ thống quản lý và dữ liệu nhà trường, các cơ sở giáo dục, văn bằng chứng chỉ</t>
  </si>
  <si>
    <t>Triển khai hệ thống quản lý trường học, trường học điện tử, kết nối dữ liệu về Sở GD&amp;ĐT phục vụ tổng hợp báo cáo</t>
  </si>
  <si>
    <t>Xây dựng công cụ tích hợp CSDL dân cư Quốc gia với các hệ thống thông tin của tỉnh</t>
  </si>
  <si>
    <t>Hoàn thiện hệ thống quản lý dữ liệu về thanh tra, giải quyết khiếu nại, tố cáo các cấp; kế hoạch thanh tra; CSDL và hệ thống Quản lý kê khai tài sản</t>
  </si>
  <si>
    <t>Xây dựng CSLD chuyên ngành Thông tin và Truyền thông</t>
  </si>
  <si>
    <t>CSDL chuyên ngành quản lý dữ liệu về báo chỉ, xuất bản, CNTT, Bưu chính, Viễn thông trên địa bàn tỉnh</t>
  </si>
  <si>
    <t>Xây dựng hệ thống ký số tập trung phục vụ quản lý chứng thư số, cung cấp dịch vụ ký số cho các ứng dụng dùng chung của tỉnh</t>
  </si>
  <si>
    <t>Hệ thống ký số tập trung phục vụ quản lý chứng thư số, cung cấp dịch vụ ký số cho các ứng dụng dùng chung, đáp ứng các tiêu chuẩn kỹ thuật theo Thông tư 16/2019/TT-BTTTT và của Ban Cơ yếu chính phủ quy định</t>
  </si>
  <si>
    <t>Số hóa các CSDL trên toàn tỉnh</t>
  </si>
  <si>
    <t>Số hóa hồ sơ lưu trữ, hồ sơ giải quyết thủ tục hành chính của các đơn vị</t>
  </si>
  <si>
    <t xml:space="preserve">2021 - 2025 </t>
  </si>
  <si>
    <t>Xây dựng trung tâm giám sát an toàn thông tin (SOC) toàn Tỉnh.</t>
  </si>
  <si>
    <t xml:space="preserve">Xây dựng trang thiết bị trung tâm giám sát an toàn thông tin.
Xây dựng nền tảng giám sát an toàn thông tin, các bộ tích hợp giám sát an toàn thông tin, đảm bảo việc giám sát, phân tích thông tin, cảnh báo sớm cho các sở, ban, ngành đồng thời thực hiện công tác điều hành an toàn, an ninh mạng trên quy mô toàn tỉnh
</t>
  </si>
  <si>
    <t>Triển khai giải pháp phòng chống virus, phần mềm độc hại tập trung toàn tỉnh</t>
  </si>
  <si>
    <t xml:space="preserve">Quảng Nam </t>
  </si>
  <si>
    <t>Xây dựng Nền tảng tích hợp ứng dụng và dịch vụ công nghệ thông tin tỉnh Phú Yên (LGSP)</t>
  </si>
  <si>
    <t>Xây dựng nền tảng tích hợp ứng dụng và dịch vụ công nghệ thông tin tỉnh Phú Yên làm thành phần cốt lõi, trọng tâm trong xây dựng chính quyền điện tử tỉnh</t>
  </si>
  <si>
    <t>2021-2023</t>
  </si>
  <si>
    <t xml:space="preserve">Xây dựng Trung tâm quản lý, điều hành, xử lý tập trung dữ liệu đô thị, đa nhiệm  (IOC)
</t>
  </si>
  <si>
    <t>Xây dựng Trung tâm điều hành đô thị thông minh tỉnh Phú Yên nhằm quản lý, vận hành hệ thống cơ sở hạ tầng ứng dụng công nghệ thông tin phục vụ triển khai đô thị thông minh; hình thành đơn vị trung tâm tổng hợp dữ liệu, quản lý và điều hành hoạt động đô thị theo mô hình đô thị thông minh</t>
  </si>
  <si>
    <t>2021 - 2023</t>
  </si>
  <si>
    <t>Nâng cấp, mở rộng mạng truyền số liệu chuyên dùng tỉnh Phú Yên</t>
  </si>
  <si>
    <t>2021-2022</t>
  </si>
  <si>
    <t>Các dự án xây dựng, phát triển hạ tầng CNTT</t>
  </si>
  <si>
    <t>Các dự án ứng dụng Công nghệ thông tin</t>
  </si>
  <si>
    <t xml:space="preserve">Xây dựng hệ thống lưu trữ, quản lý thông tin về khai thác khoáng sản trên địa bàn tỉnh Phú Yên </t>
  </si>
  <si>
    <t xml:space="preserve">Số hóa tài liệu lưu trữ lịch sử tỉnh Phú Yên </t>
  </si>
  <si>
    <t xml:space="preserve">Thực hiện số hóa 100% nguồn tài liệu lưu trữ tại kho lưu trữ lịch sử tỉnh nhằm chuyển từ phương thức lưu trữ từ truyền thống sang lưu trữ điện tử, hình thành Cơ sở dữ liệu tài liệu lưu trữ lịch sử điện tử; 
- Xây dựng phần mềm quản lý kho lưu trữ điện tử, cung cấp các công cụ để quản lý, cập nhật, tìm kiếm và khai thác thông tin tài liệu lưu trữ lịch sử đã số hóa, dần chuyển đổi sang hình thức nộp lưu qua mạng đảm bảo an toàn, an ninh thông tin; đồng thời nâng cao trình độ ứng dụng công nghệ thông tin trong công tác chuyên môn của các công chức, viên chức làm công tác lưu trữ trên địa bàn tỉnh. Cung cấp các báo cáo thống kê một cách nhanh chóng và chính xác về số liệu tài liệu lưu trữ; kịp thời phục vụ cho việc quản lý nhà nước thuộc lĩnh vực trên địa bàn tỉnh đạt hiệu quả. Cung cấp công cụ cho phép các cơ quan, tổ chức và người dân (độc giả) có nhu cầu tra cứu tài liệu có thể tiếp cận với nguồn thông tin lưu trữ một cách nhanh chóng; 
- Đầu tư hạ tầng phần cứng và phần mềm thương mại đáp ứng để cài đặt, vận hành phần mềm và lưu trữ CSDL tài liệu số hóa
</t>
  </si>
  <si>
    <t>Đầu tư, trang thiết bị phòng họp trực tuyến tại Sở Kế hoạch và Đầu tư</t>
  </si>
  <si>
    <t>Đề án Ứng dụng và phát triển công nghệ thông tin y tế thông minh trên địa bàn tỉnh Phú Yên giai đoạn 2020 - 2025</t>
  </si>
  <si>
    <t xml:space="preserve">Tham gia xây dựng và từng bước hình thành hệ thống chăm sóc sức khỏe và phòng bệnh thông minh, góp phần thực hiện tốt Chương trình Sức khỏe Việt Nam.
- Đẩy mạnh ứng dụng công nghệ thông tin (CNTT) tại các cơ sở khám bệnh, chữa bệnh góp phần cải cách hành chính (CCHC) và giảm quá tải bệnh viện; sử dụng hồ sơ bệnh án điện tử tiến tới không sử dụng bệnh án giấy, thanh toán viện phí điện tử, hình thành các bệnh viện thông minh.
- Tăng cường ứng dụng CNTT trong công tác quản lý y tế, triển khai hệ thống văn phòng điện tử, cổng dịch vụ công và hệ thống thông tin một cửa điện tử về thủ tục hành chính (TTHC), đẩy mạnh các dịch vụ công trực tuyến mức 3, mức 4, xây dựng nền quản trị y tế thông minh. 
</t>
  </si>
  <si>
    <t>2020-2025</t>
  </si>
  <si>
    <t>Nâng cấp phòng họp trực tuyến UBND tỉnh</t>
  </si>
  <si>
    <t>Triển khai đưa vào sử dụng Mạng truyền số liệu chuyên dùng đến Mặt trận, đoàn thể và các tổ chức chính trị xã hội, các cơ quan hành chính Nhà nước (cấp xã)</t>
  </si>
  <si>
    <t>2021-2026</t>
  </si>
  <si>
    <t>Hàng năm</t>
  </si>
  <si>
    <t>Kết nối, liên thông các HTTT, CSDL của địa phương trong việc gửi, nhận văn bản điện tử, dịch vụ công trực tuyến, thông tin báo cáo, dữ liệu phục vụ chỉ đạo, điều hành, TTHC…với nền tảng tích hợp, chia sẻ dữ liệu quốc gia.</t>
  </si>
  <si>
    <t>Các HTTT, CSDL của địa phương được kết nối, liên thông với nền tảng tích hợp, chia sẻ dữ liệu quốc gia</t>
  </si>
  <si>
    <t>2020 - 2025 (Theo lộ trình của Trung ương)</t>
  </si>
  <si>
    <t>Xây dựng, hoàn thiện CSDL cán bộ, công chức, viên chức tỉnh</t>
  </si>
  <si>
    <t>Xây dựng, hoàn thiện CSDL chuyên ngành tài nguyên và môi trường, liên thông hệ thông thông tin của tỉnh</t>
  </si>
  <si>
    <t>Xây dựng CSDL ngành giáo dục, liên thông hệ thống thông tin của tỉnh</t>
  </si>
  <si>
    <t>Xây dựng CSDL ngành Y tế,  liên thông hệ thống thông tin của tỉnh</t>
  </si>
  <si>
    <t>Xây dựng CSDL ngành lao động, thương binh và xã hội,  liên thông hệ thống thông tin của tỉnh</t>
  </si>
  <si>
    <t>Xây dựng CSDL ngành khác phụ vụ chia sẽ, kết nối hệ thống thông tin của tỉnh</t>
  </si>
  <si>
    <t>Xây dựng, hoàn thiện CSDL không gian địa lý (GIS) trên địa bàn tỉnh</t>
  </si>
  <si>
    <t>Hệ thống thông tin báo cáo</t>
  </si>
  <si>
    <t xml:space="preserve">Chuẩn hóa, số hóa biểu mẫu báo cáo, tái cấu trúc quy trình nghiệp vụ công tác báo cáo, cung cấp, chia sẻ dữ liệu phục vụ chỉ đạo, điều hành của lãnh đạo tỉnh.
 Xây dựng, triển khai Hệ thống thông tin báo cáo tỉnh Phú Yên trên cơ sở các chế độ báo cáo của địa phương đã được chuẩn hóa. Đảm bảo Hệ thống triển khai đáp ứng các yêu cầu về nghiệp vụ báo cáo và ứng dụng công nghệ thông tin quy định tại Nghị định số 09/2019/NĐ-CP ngày 24/01/2019 của Chính phủ.
 Hệ thống thông tin báo cáo vận hành có thể tích hợp, kết nối với Hệ thống thông tin báo cáo Chính phủ, bảm đảm đến hết năm 2020 ít nhất 30% chế độ báo cáo thuộc phạm vi quản lý được triển khai trên Hệ thống thông tin báo cáo 
</t>
  </si>
  <si>
    <t>Nâng cấp, chỉnh sửa giao diện, đáp ứng yêu cầu về bản quyền, an toàn an ninh thông tin của Cổng thông tin điện tử của Tỉnh</t>
  </si>
  <si>
    <t>Cổng du lịch thông minh tỉnh Phú Yên</t>
  </si>
  <si>
    <t xml:space="preserve">Đẩy mạnh ứng dụng CNTT trong công tác quản lý của Sở VHTTDL cho lĩnh vực du lịch đảm bảo hiệu quả, tiết kiệm. 
- Sử dụng CNTT và truyền thông để hình thành hệ sinh thái du lịch và tạo lợi ích tương hỗ giữa 3 đối tượng: Du khách, doanh nghiệp và chính quyền. 
- Giúp cho việc tuyên truyền quảng bá rộng rãi trong và ngoài nước về tiềm năng, thế mạnh phát triển du lịch tỉnh Phú Yên. Qua đó, thu hút, huy động các nguồn lực đầu tư phát triển hạ tầng du lịch, tập trung khai thác hợp lý tài nguyên du lịch tự nhiên, tài nguyên du lịch văn hóa, góp phần thu hút và tăng nhanh lượng khách đến Phú Yên
- Xây dựng Hệ thống Cổng thông tin du lịch và Ứng dụng du lịch trên thiết bị thông minh với đầy đủ tính năng, chức năng theo quy định
</t>
  </si>
  <si>
    <t>2022-2025</t>
  </si>
  <si>
    <t>Triển khai Trung tâm giám sát và điều hành ứng phó sự cố an toàn thông tin (S.O.C)</t>
  </si>
  <si>
    <t>Triển khai Kế hoạch ứng phó sự cố và Đề án giám sát an toàn thông tin mạng đối với hệ thống, dịch vụ CNTT phục vụ chính quyền điện tử.</t>
  </si>
  <si>
    <t>Trang bị hệ thống đảm bảo an toàn thông tin số cho hệ thông mạng của cơ quan nhà nước</t>
  </si>
  <si>
    <t>Cung cấp giải pháp an toàn thông tin số tại hệ thống trung tâm dữ liệu và các điểm trọng yếu đảm bảo ATTT</t>
  </si>
  <si>
    <t>Phần mềm ngăn ngừa mã độc và hệ thống ngăn chặn tấn công có chủ đích cho các máy chủ phần mềm dùng chung của tỉnh</t>
  </si>
  <si>
    <t>Trang bị phần mềm (License) ngăn ngừa mã độc và hệ thống ngăn chặn tấn công có chủ đích nhằm tăng cường khả năng bảo mật, phòng chống tấn công mạng cho các máy chủ phần mềm dùng chung của tỉnh</t>
  </si>
  <si>
    <t>Triển khai Hệ thống thông tin phục vụ cuộc họp và xử lý công việc của Chính phủ tại HĐND, UBND các cấp ngay sau khi Hệ thống được Trung ương đưa vào vận hành tại địa phương.</t>
  </si>
  <si>
    <t>Hệ thống thông tin phục vụ cuộc họp và xử lý công việc được triển khai tại địa phương.</t>
  </si>
  <si>
    <t xml:space="preserve">2021-2025
(Theo hướng dẫn của VPCP)
</t>
  </si>
  <si>
    <t>Xây dựng, hoàn thiện các phần mềm nghiệp vụ chuyên ngành, CSDL chuyên ngành, kết nối liên thông, chia sẻ với Hệ thống Hành chính công trực tuyến, Cổng Dịch vụ công quốc gia phục vụ người dân và doanh nghiệp.</t>
  </si>
  <si>
    <t>Các các phần mềm nghiệp vụ chuyên ngành, CSDL chuyên ngành hoàn thành, có khả năng kết nối liên thông.</t>
  </si>
  <si>
    <t>Trang bị máy tính, thiết bị CNTT bảo mật tại các đơn vị tỉnh</t>
  </si>
  <si>
    <t>Trang bị máy tính, thiết bị CNTT, hệ thống bảo mật tại các cơ quan, đơn vị đáp ứng yêu cầu triển khai chính quyền điện tử</t>
  </si>
  <si>
    <t>Phát triển công nghiệp CNTT</t>
  </si>
  <si>
    <t>Triển khai các hoạt động đẩy mạnh phát triển công nghiệp CNTT</t>
  </si>
  <si>
    <t>Xây dựng hệ thống xác thực người dùng tập trung, tích hợp chứng thư số vào hệ thống</t>
  </si>
  <si>
    <t>CBCCVC sử dụng 01 tài khoản truy cập vào các ứng dụng dùng chung của tỉnh</t>
  </si>
  <si>
    <t xml:space="preserve">Nâng cấp mạng, trang bị mới các thiết bị thiết yếu phục vụ cho nhu cầu ứng dụng công nghệ thông tin và hoạt động quản lý, điều hành, thực hiện nhiệm vụ chuyên môn.
- Nâng cấp phòng họp trực tuyến của Sở
-...
</t>
  </si>
  <si>
    <t>Ứng dụng công nghệ thông tin trong hoạt động của Sở Tư pháp giai đoạn 2021 - 2025</t>
  </si>
  <si>
    <t>Ứng dụng công nghệ thông tin giai đoạn 2021-2025 của Sở Tài chính</t>
  </si>
  <si>
    <t>Ứng dụng Công nghệ thông tin trong hoạt động của cơ quan Nhà nước giai đoạn 2021-2025 của huyện Sông Hinh</t>
  </si>
  <si>
    <t>Đầu  tư  trang  thiết  bị  phục  vụ cho hội nghị trực tuyến...</t>
  </si>
  <si>
    <t>Ứng dụng công nghệ thông tin trong hoạt động cơ quan Nhà nước của Sở Công Thương Phú Yên giai đoạn 2021-2025</t>
  </si>
  <si>
    <t xml:space="preserve">Mua  sắm,  sửa  chữa  trang  thiết  bị  phục  vụ  ứng  dụng CNTT trong hoạt động cơ quan nhà nước;...
</t>
  </si>
  <si>
    <t>Ứng dụng công nghệ thông tin trong hoạt động của Ban Quản lý Khu nông nghiệp ứng dụng công nghệ cao giai đoạn 2021-2025</t>
  </si>
  <si>
    <t>Ứng dụng công nghệ thông tin trong hoạt động cơ quan Nhà nước của Công An tỉnh giai đoạn 2021-2025</t>
  </si>
  <si>
    <t>Phú Yên</t>
  </si>
  <si>
    <t xml:space="preserve">  </t>
  </si>
  <si>
    <t xml:space="preserve">16.000
</t>
  </si>
  <si>
    <t>Hàng năm. (năm đầu 8.000; 4 năm sau 2.000)</t>
  </si>
  <si>
    <t xml:space="preserve">4.000
</t>
  </si>
  <si>
    <t>Hàng năm. (800/năm)</t>
  </si>
  <si>
    <t xml:space="preserve">2.750
</t>
  </si>
  <si>
    <t>Hàng năm. (550/năm)</t>
  </si>
  <si>
    <t>Xây dựng hạ tầng kỹ thuật chính quyền điện tử tỉnh Điện Biên</t>
  </si>
  <si>
    <t>2018-2021</t>
  </si>
  <si>
    <t>Xaây dựng hạ tầng kỹ thuật CNTT đồng bộ, hiện đại, đảm bảo an toàn thông tin để ứng dụng và phát triển CnTT tiến đến xây dựng chính quyền điện tử tỉnh Điện Biên vào năm 2020</t>
  </si>
  <si>
    <t>Điện Biên</t>
  </si>
  <si>
    <t>Xây dựng nền tảng tích hợp và chia sẻ dùng chung (LGSP) tỉnh Điện Biên</t>
  </si>
  <si>
    <t>2020-2021</t>
  </si>
  <si>
    <t>Đâầu tư xây dựng LGSP tỉnh Điện Biên:
- Cung cấp các dịch vụ nền tảng tích hợp đến các phần mềm dùng chung, và đến toàn bộ các đơn vị trong tỉnh
- TÍch hợp với toàn bộ các hệ thống quốc gia để chia sẻ, gửi nhận dữ liệu với các hệ thống quốc gia</t>
  </si>
  <si>
    <t>Mở rộng hội nghị giao ban trực tuyến điện tử đa phương tiện tỉnh Điện Biên tới cấp xã, phường, thị trấn</t>
  </si>
  <si>
    <t>Đầu tư mở rộng hệ thống hội nghị giao ban điện tử của tỉnh đến cấp xã đảm bảo các cuộc họp của UBND tỉnh với Chính phủ, các bộ, ban, ngành với UBND các huyện, thị xã, thành phố với UBND xã phường thị trấn hay các cuộc họp của UBND các huyện thị xã thành phố với UBND các xã phương thị trấn được thực hiện 100% qua hệ thống</t>
  </si>
  <si>
    <t>Xây dựng nền tảng công nghệ thành phố thông minh tỉnh Điện Biên</t>
  </si>
  <si>
    <t>Xây dựng CSHT thông tin đô thị được chia sẻ, kết nối thuận lợi cho điều hành quản lý đô thị, thuận lợi cho sự phát triển các ứng dụng thông minh, thuận lợi cho cộng đồng sử dụng</t>
  </si>
  <si>
    <t>Triển khai đầu tư hệ thống phòng họp truyền hình trực tuyến</t>
  </si>
  <si>
    <t>Đầu tư hệ thống phòng họp trực tuyến cho Sở VHTTDL và các đơn vị trực thuộc</t>
  </si>
  <si>
    <t>Xây dựng các CSDL dùng chung tỉnh Điện Biên</t>
  </si>
  <si>
    <t>Xây dựng CSDL dùng chung toàn tỉnh về các lĩnh vực: dân cư, môi trường, du lịch,… trên cơ sở kế thừa nguồn dữ liệu gốc do các cơ quan, đơn vị đang quản lý, đồng bộ với các CSDL dùng chung quốc gia</t>
  </si>
  <si>
    <t>Nâng cấp phần mềm quản lý văn bản và điều hành tỉnh Điện Biên</t>
  </si>
  <si>
    <t>Nâng cấp phần mềm bảo đảm tuân thủ các tiêu chuẩn theo QĐ 28/2018/QĐ-TTg, Thông tư 01/2019/TT-BNV</t>
  </si>
  <si>
    <t>Thuê hệ thống thông tin báo cáo tỉnh Điện Biên</t>
  </si>
  <si>
    <t>2020-2022</t>
  </si>
  <si>
    <t>Hệ thống thư điện tử công vụ tỉnh Điện Biên</t>
  </si>
  <si>
    <t>Hệ thống quản lý tài liệu điện tử trên địa bàn tỉnh Điện Biên</t>
  </si>
  <si>
    <t>Hệ thống đánh giá Chính phủ điện tử, Chính quyền số (thiết bị, phần mềm)</t>
  </si>
  <si>
    <t>Dự án đầu tư nâng cấp các hệ thống dùng chung tỉnh Điện Biên</t>
  </si>
  <si>
    <t>Bảo đảm an toàn thông tin theo mô hình 4 lớp trên địa bàn tỉnh Điện Biên</t>
  </si>
  <si>
    <t>- Lớp 1: Lực lượng tại chỗ;
- Lớp 2: Thuê dịch vụ giám sát, bảo vệ chuyên nghiệp
- Lớp 3: Thuê dịch vụ kiểm tra, đánh giá định kỳ
- Lớp 4: Kết nối, chia sẻ với hệ thống giám sát quốc gia</t>
  </si>
  <si>
    <t>Xây dựng trung tâm điều hành đô thị thông minh</t>
  </si>
  <si>
    <t>Xây dựng hệ thống điều hành tập trung để bao quát được các vấn đề về điều hành đô thị thông minh bảo đảm an toàn thông tin cho các cơ quan nhà nước trên địa bàn tỉnh cũng như phản ứng nhanh với các tấn công mạng một các tập trung, xóa bỏ khoảng cách về mặt địa lý</t>
  </si>
  <si>
    <t>Đầu tư trang thiết bị an toàn thông tin cho các cơ quan NN</t>
  </si>
  <si>
    <t>Nâng cấp hạ tầng Trung tâm dữ liệu và Hệ thống an toàn thông tin mạng tỉnh Đồng Tháp</t>
  </si>
  <si>
    <t>Cổng dịch vụ công và điều hành tác nghiệp nội bộ tỉnh Đồng Tháp</t>
  </si>
  <si>
    <t>Hệ thống thông tin ngành Thông tin và Truyền thông</t>
  </si>
  <si>
    <t>Triển khai Trung tâm điều hành thông minh (IOC)</t>
  </si>
  <si>
    <t>Xây dựng nền tảng số hóa và dữ liệu mở tỉnh Đồng Tháp</t>
  </si>
  <si>
    <t>Hệ thống thông tin cơ sở dữ liệu GIS phục vụ quản lý cơ sở hạ tầng giai đoạn 1, trên địa bàn huyện Cao Lãnh</t>
  </si>
  <si>
    <t>Hệ thống thông tin cơ sở dữ liệu GIS phục vụ quản lý cơ sở hạ tầng giai đoạn 1, trên địa bàn huyện Lai Vung</t>
  </si>
  <si>
    <t>Hệ thống thông tin cơ sở dữ liệu GIS phục vụ quản lý cơ sở hạ tầng giai đoạn 1, trên địa bàn huyện Lấp Vò</t>
  </si>
  <si>
    <t>Xây dựng Kho dữ liệu dùng chung tỉnh</t>
  </si>
  <si>
    <t>Xây dựng Hệ thống đào tạo trực tuyến tỉnh</t>
  </si>
  <si>
    <t>Thí điểm các tiện ích phục vụ 03 làng thông minh</t>
  </si>
  <si>
    <t>Hệ thống phục vụ du lịch thông minh</t>
  </si>
  <si>
    <t>Hệ thống phục vụ nông nghiệp số</t>
  </si>
  <si>
    <t>Hệ thống quản lý hạ tầng giao thông</t>
  </si>
  <si>
    <t>2022-2024</t>
  </si>
  <si>
    <t>2021-2024</t>
  </si>
  <si>
    <t>2023-2025</t>
  </si>
  <si>
    <t>Đồng Tháp</t>
  </si>
  <si>
    <t xml:space="preserve">Tiếp tục xây dựng, chuẩn hóa CSDL chuyên ngành </t>
  </si>
  <si>
    <t>Tiếp tục xây dựng CSDL quan trọng, cốt lõi, dùng chung của tỉnh trên các lĩnh vực</t>
  </si>
  <si>
    <t xml:space="preserve">Tiếp tục xây dựng, chuẩn hóa, chuyển đổi 15 CSDL quan trọng, cốt lõi, dùng chung của tỉnh </t>
  </si>
  <si>
    <t>Dự án Đầu tư xây dựng, hoàn thiện cơ sở hạ tầng nên tảng Chính quyến điện tử tỉnh Hưng Yên</t>
  </si>
  <si>
    <t>Tiếp tục triển khai hoàn thiện Dự án Đầu tư xây dựng, hoàn thiện cơ sở hạ tầng nên tảng Chính quyến điện tử tỉnh Hưng Yên</t>
  </si>
  <si>
    <t>Tiếp tục triển khai các nội dung của Dự án Đầu tư xây dựng, hoàn thiện cơ sở hạ tầng nên tảng Chính quyến điện tử tỉnh Hưng Yên</t>
  </si>
  <si>
    <t>Đầu tư bổ sung thiết bị cho Trung tâm THDL</t>
  </si>
  <si>
    <t>Để bảo đảm khả năng sẵn sàng kết nối, chia sẻ dữ liệu</t>
  </si>
  <si>
    <t>Đầu tư bổ sung thiết bị cho Trung tâm THDL bảo đảm khả năng sẵn sàng kết nối, chia sẻ dữ liệu</t>
  </si>
  <si>
    <t>Xây dựng cơ sở hạ tầng Trung tâm điều hành thông minh (IOC) tỉnh Hưng Yên</t>
  </si>
  <si>
    <t>Xây dựng trung tâm giám sát, điều hành tập trung, thu thập, xử lý thông tin từ các hệ thống công nghệ thông tin phục vụ phân tích, đánh giá , hỗ trợ ra quyết định điều hành của Lãnh đạo tỉnh.</t>
  </si>
  <si>
    <t>Đầu tư nâng cấp Hệ thống giám sát an toàn thông tin (SOC)</t>
  </si>
  <si>
    <t>Phục vụ giám sát phát hiện và ngăn chặn được các tấn công trên mạng Internet nhằm khai thác các lỗ hổng của các ứng dụng dùng chung của tỉnh và thiết bị tin học trong Trung tâm dữ liệu của tỉnh</t>
  </si>
  <si>
    <t xml:space="preserve">Nâng cấp Trung tâm Giám sát điều hành an toàn thông tin mạng (SOC) của tỉnh </t>
  </si>
  <si>
    <t>Xây dựng dịch vụ thông minh các lĩnh vực ( Y tế, Giáo dục, Tài chính; Nông nghiệp và phát triển nông thôn; Tài nguyên môi trường; Giao thông vận tải;  Thông tin và Truyền thông…)</t>
  </si>
  <si>
    <t>Xây dựng các hệ thống thông minh theo từng lĩnh vực, tích hợp chia sẻ thông tin phục vụ công tác quản lý điều hành</t>
  </si>
  <si>
    <t>Đầu tư hạ tầng, trang thiết bị</t>
  </si>
  <si>
    <t>Xây dựng hệ thống giao ban trực tuyến đến cấp xã</t>
  </si>
  <si>
    <t>Phục vụ công tác điều hành của UBDN tỉnh</t>
  </si>
  <si>
    <t>2021 -2023</t>
  </si>
  <si>
    <t>Đầu tư hạ tầng thiết bị CNTT làm nền tảng cho việc xây dựng Đô thị thông minh. Đầu tư phần mềm nền tảng phục vụ xây dựng nền tảng tích hợp, đảm bảo kết nối được dễ dàng và an toàn tất cả các ứng dụng thông minh của các lĩnh vực</t>
  </si>
  <si>
    <t xml:space="preserve">2021-2025 </t>
  </si>
  <si>
    <t>Hưng Yên</t>
  </si>
  <si>
    <t>Thời gian</t>
  </si>
  <si>
    <t>Xây dựng CSDL về quản lý cấp phép đầu tư và chứng nhận đầu tư của tỉnh.
Xây dựng  CSDL về hộ kinh doanh cá thể của tỉnh</t>
  </si>
  <si>
    <t>CSDL chăn nuôi, thú y
- CSDL trồng trọt và bảo vệ thực vật
- CSDL quản lý chất lượng nông lâm thủy sản
CSDL về giấy phép khai thác thủy sản và đăng ký tàu cá trong Tỉnh.</t>
  </si>
  <si>
    <t>Triển khai hệ thống thông tin báo cáo đầy đủ các tiêu chí, biểu mẫu theo chế độ báo cáo hiện hành, đáp ứng yêu cầu  tổng hợp báo cáo định kỳ và báo cáo thống kê về kinh tế-xã hội, quốc phòng, an ninh, phục vụ sự chỉ đạo, điều hành của UBND tỉnh, phân cấp hệ thống thông tin báo cáo cấp tỉnh, cấp huyện và các ngành, kết nối với Chính phủ theo Nghị định số 09/2019/NĐ-CP ngày 24/01/2019 của Chính phủ</t>
  </si>
  <si>
    <t>Phần mềm hỗ trợ quản lý nội dung kỳ họp HĐND;
+ Hệ thống quản lý, theo dõi ý kiến, kiến nghị của HĐND tỉnh</t>
  </si>
  <si>
    <t>Kết nối, tích hợp dữ liệu CSDL quốc gia về dân cư do Bộ Công an chia sẻ với các ứng dụng Chính quyền điện tử  thông qua LGSP của tỉnh 
Công cụ hỗ trợ quản lý nhân, hộ khẩu thường trú cho Công an các xã, phường, thị trấn</t>
  </si>
  <si>
    <t>Phần mềm và CSDL quản lý dữ liệu về thanh tra, giải quyết khiếu nại, tố cáo các cấp; kế hoạch thanh tra; CSDL và hệ thống Quản lý kê khai tài sản</t>
  </si>
  <si>
    <t>Trang bị phần mềm diệt virus bản quyền cho hệ thống máy chủ, máy trạm của các cơ quan Nhà nước trên địa bàn tỉnh  
- Triển khai áp dụng các giải pháp đảm bảo an toàn thông tin, phòng chống virus và mã độc hại</t>
  </si>
  <si>
    <t>Mạng WAN phục vụ:
- Các ứng dụng CNTT từ UBND tỉnh và các Sở, Ban, ngành cấp tỉnh đến 9 UBND cấp huyện và 110 cấp xã cần liên thông, chia sẻ dữ liệu giữa các cơ quan, đơn vị;truy cập, kết nối đến các hệ thống thông tin, cơ sở dữ liệu dùng chung đặt tại trung tâm tích hợp dữ liệu của tỉnh.
- Đường truyền phục vụ cho hệ thống giao ban trực tuyến.</t>
  </si>
  <si>
    <t>Ứng dụng công nghệ thông tin dùng chung trong các cơ quan nhà nước 
Ứng dụng công nghệ thông tin trong các ngành, lĩnh vực</t>
  </si>
  <si>
    <t>Xây dựng nền tảng LGSP</t>
  </si>
  <si>
    <t>Khánh Hòa</t>
  </si>
  <si>
    <t>Xây dựng trung tâm điều hành đô thị thông minh tỉnh Khánh Hòa</t>
  </si>
  <si>
    <t>Xây dựng trung tâm điều hành đô thị thông minh tỉnh Khánh Hòa nhằm quản lý, vận hành hệ thống cơ sở hạ tầng ứng dụng CNTT phục vụ triển khai đô thị thông minh theo Đề án thí điểm triển thành phố Nha Trang theo mô hình đô thị thông minh; hình thành đơn vị trung tâm tổng hợp dữ liệu, quản lý và điều hành hoạt động đô thị theo mô hình đô thị thông minh</t>
  </si>
  <si>
    <t>Nâng cấp, mở rộng hệ thống hội nghị trực tuyến của tỉnh</t>
  </si>
  <si>
    <t>Ứng dụng CNTT trong xây dựng trung tâm điều hành số của ngành du lịch Khánh Hòa</t>
  </si>
  <si>
    <t>Mua sắm thiết bị MCU tại VP UBND tỉnh, thiết bị đầu cuối tại UBND cấp huyện, nâng cấp phòng họp tại các điểm cầu nhằm bảo đảm các điều kiện, tiêu chuẩn kỹ thuật để kết nối vào hệ thống hội nghj truyền hình của Chính phủ, của bộ, ngành; kết nối giữa các cơ quan cấp tỉnh, huyện thuộc tỉnh</t>
  </si>
  <si>
    <t>Xây dựng phần mềm ứng dụng hướng dẫn viên du lịch ảo</t>
  </si>
  <si>
    <t>Giám sát vận hành an toàn thông tin, ứng phó sự cố khẩn cấp mạng VP UBND tỉnh</t>
  </si>
  <si>
    <t>Mở rộng phạm vi, nâng cao năng lực giám sát an toàn mạng, an toàn HTTT cho hệ thống mạng VP UBND TP Nha Trang</t>
  </si>
  <si>
    <t>Đầu tư xây dựng hệ thống hội nghị trực tuyến của thị xã Ninh Hòa</t>
  </si>
  <si>
    <t>Đầu tư mua sắm hệ thống thiết bị kỹ thuật phục vụ sản xuất, phát sóng chương trình của Đài phát thanh và truyền hình tỉnh Khánh Hòa</t>
  </si>
  <si>
    <t>Thực hiện lộ trình số hóa nhằm đáp ứng yêu cầu chuyển đổi công nghệ sản xuất, từng bước nâng cao chất lượng sản xuất, truyền dẫn phát sóng của đài, thay thế các thiết bị công nghệ cũ</t>
  </si>
  <si>
    <t>Xây dựng hệ thống phần mềm Quản trị nhà trường, Trường cao đẳng kỹ thuật công nghệ Nha Trang</t>
  </si>
  <si>
    <t>Xây dựng hệ thống phần mềm quản trị toàn diện nhà trước, quản lý CSDL liên thông giữa các đơn vị trong trường. Số hóa, mô phỏng hóa học liệu, bài giảng, bài thực hành nghề</t>
  </si>
  <si>
    <t>Hệ thống thông tin quản lý cấp phép xây dựng triển khai đồng bộ từ tỉnh đến các địa phương
Hệ thống thông tin địa lý chuyên ngành quy hoạch xây dựng</t>
  </si>
  <si>
    <t xml:space="preserve">  Xây dựng CSDL về cấp phép Xây dựng tỉnh Quảng Nam.
 Xây dựng Hệ thống thông tin địa lý (GIS) quản lý quy hoạch, hạ tầng đô thị trên địa toàn tỉnh</t>
  </si>
  <si>
    <t>Duy trì Mạng truyền số liệu chuyên dùng tỉnh Sơn La kết nối tới tất cả các cơ quan, đơn vị cấp tỉnh, cấp huyện, cấp xã</t>
  </si>
  <si>
    <t>Triển khai, duy trì các hệ thống: (1) Hệ thống Hội nghị truyền hình trực tuyến 3 cấp từ tỉnh đến huyện, xã (2) Hệ thống camera giám sát an ninh; (3) Hệ thống truyền hình trực tuyến phiên tòa; (4) Hệ thổng Cổng thông tin điện tử; (5) Hệ thống An ninh mạng.</t>
  </si>
  <si>
    <t>Duy trì nền tảng trục tích hợp, chia sẻ dữ liệu LGSP của tỉnh</t>
  </si>
  <si>
    <t xml:space="preserve">Nâng cấp Trung tâm tích hợp dữ liệu của tỉnh </t>
  </si>
  <si>
    <t>Xây dựng và duy trì Trung tâm điều hành thông minh của tỉnh, các huyện, thành phố</t>
  </si>
  <si>
    <t>Chuẩn hóa các Hệ thống thông tin dùng chung và chuyên ngành để kết nối, chia sẻ dữ liệu toàn tỉnh</t>
  </si>
  <si>
    <t xml:space="preserve">Nâng cấp, hoàn thiện hạ tầng kĩ thuật tại các đơn vị cấp tỉnh, huyện, xã </t>
  </si>
  <si>
    <t xml:space="preserve">Triển khai sử dụng chữ ký số và chứng thư số cho cán bộ, công chức, viên chức </t>
  </si>
  <si>
    <t>Triển khai vận hành các hệ thống thông tin dùng chung của tỉnh trên Mạng truyền số liệu chuyên dùng</t>
  </si>
  <si>
    <t>Duy trì trục tích hợp làm nền tảng chia sẻ dữ liệu giữa các ứng dụng dùng chung và chuyên ngành của tỉnh</t>
  </si>
  <si>
    <t>Làm nền tảng để triển khai hạng mục CSDL, ứng dụng cho các hệ thống CSDL chuyên ngành trên địa bàn tỉnh</t>
  </si>
  <si>
    <t>Quản lý tập trung các HTTT, CSDL của tỉnh, phục vụ triển khai Chính quyền số tỉnh Sơn La theo hướng ứng dụng Điện toán đám mây</t>
  </si>
  <si>
    <t>Đáp ứng nhu cầu tiếp cận, khai thác thông tin, dữ liệu phục vụ cho công tác xây dựng chiến lược, hoạch định chính sách, điều hành, quản lý nhà nước trong các lĩnh vực kinh tế - xã hội trên địa bàn tỉnh Sơn La.</t>
  </si>
  <si>
    <t>Đảm bảo cơ sở dữ liệu phục vụ cho việc triển khai các ứng dụng của chính quyền số</t>
  </si>
  <si>
    <t>Đảm bảo cơ sở hạ tầng phục vụ cho việc triển khai các ứng dụng của chính quyền số</t>
  </si>
  <si>
    <t>Triển khai sử dụng chữ ký số và chứng thư số cho cán bộ, công chức, viên chức để sử dụng ký số, gửi nhận văn bản</t>
  </si>
  <si>
    <t>Sơn La</t>
  </si>
  <si>
    <t>Xây dựng và duy trì các CSDL Quốc gia và CSDL chuyên ngành của tỉnh.</t>
  </si>
  <si>
    <t>Hệ thống thông tin quản lý cán bộ công chức viên chức trên phạm vi toàn tỉnh</t>
  </si>
  <si>
    <t>Xây dựng Hệ thống Kế toán - ngân sách tập trung</t>
  </si>
  <si>
    <t>Phát triển Cổng dịch vụ công của tỉnh kết nối với Hệ thống giám sát quốc gia về Chính phủ số</t>
  </si>
  <si>
    <t>Phát triển các dịch vụ công trực tuyến mức độ 3, 4 dựa trên nhu cầu người dân và theo các sự kiện trong cuộc đời; tinh giản một số dịch vụ không cần thiết</t>
  </si>
  <si>
    <t>Phát triển các dịch vụ đô thị thông minh trong giải quyết các vấn đề bức thiết của xã hội</t>
  </si>
  <si>
    <t>Hoàn thiện Hệ thống thông tin một cửa điện tử và Cổng dịch vụ công kết nối liên thông 3 cấp tỉnh Sơn La</t>
  </si>
  <si>
    <t>Quản lý đô thị tinh gọn theo hướng hiện đại hướng tới phục vụ người dân một cách tốt nhất</t>
  </si>
  <si>
    <t>Ứng dụng công nghệ số để cá nhân hóa giao diện, nâng cao trải nghiệm người dùng dịch vụ công, tiếp thu ý kiến người dân và doanh nghiệp khi xây dựng, sử dụng các dịch vụ công trực tuyến</t>
  </si>
  <si>
    <t>Người dân chỉ cung cấp thông tin một lần, tận dụng sức mạnh của công nghệ để phát triển các dịch vụ số mới</t>
  </si>
  <si>
    <t>Đáp ứng việc giải quyết công khai, minh bạch các thủ tục hành chính liên thông</t>
  </si>
  <si>
    <t>Nhằm hiện đại hóa, số hóa công tác quản lý cán bộ công chức viên chức</t>
  </si>
  <si>
    <t xml:space="preserve">Hiện đại hóa công tác quản lý ngân sách và kế toàn trong các cơ quan nhà nước tỉnh Sơn La theo hướng tập trung, đồng bộ </t>
  </si>
  <si>
    <t>Dự án Đầu tư xây dựng, hoàn thiện cơ sở hạ tầng nên tảng Chính quyến điện tử tỉnh Thái Bình</t>
  </si>
  <si>
    <t>Thái Bình</t>
  </si>
  <si>
    <t>Đầu tư, nâng cấp hệ thống sao lưu dữ liệu dự phòng của tỉnh</t>
  </si>
  <si>
    <t xml:space="preserve">Thiết lập Trung tâm hỗ trợ công dân, doanh nghiệp trên địa bàn tỉnh </t>
  </si>
  <si>
    <t>Xây dựng cơ sở hạ tầng Trung tâm giám sát điều hành ĐTTM và xây dựng phần mềm nền tảng Đô thị thông minh (SCP) tỉnh Thái Bình</t>
  </si>
  <si>
    <t>xây dựng, chuẩn hóa, chuyển đổi CSDL quan trọng, cốt lõi, dùng chung</t>
  </si>
  <si>
    <t>Đầu tư nâng cấp Hệ thống giám sát, bảo mật an toàn thông tin</t>
  </si>
  <si>
    <t>Triển khai Hệ thống thông tin phản ánh hiện trường</t>
  </si>
  <si>
    <t>Xây dựng Hệ thống thông tin phản ánh hiện trường Tích hợp kết nối với các hệ thống Trung tâm điều hành đô thị thông minh</t>
  </si>
  <si>
    <t>Đầu tư, lắp đặt hệ thống thiết bị, phần cứng và phần mềm</t>
  </si>
  <si>
    <t>Triển khai ứng dụng giám sát dịch vụ Hành chính công</t>
  </si>
  <si>
    <t>Trung tâm phục vụ Hành chính công tỉnh, huyện và Bộ phận Tiếp nhận và Trả kết quả của Ủy ban nhân dân cấp xã</t>
  </si>
  <si>
    <t>Triển khai giám sát thông tin truyền thông, báo chí</t>
  </si>
  <si>
    <t>Hệ thống hạ tầng, CSDL, phần mềm chuyên dụng cho hệ thống giám sát thông tin truyền thông</t>
  </si>
  <si>
    <t>Xây dựng dịch vụ giáo dục thông minh tỉnh Thái Bình</t>
  </si>
  <si>
    <t>Xây dựng dịch vụ Y tế thông minh tỉnh Thái Bình</t>
  </si>
  <si>
    <t>Xây dựng dịch vụ giám sát Tài nguyên &amp; môi trường tỉnh Thái Bình</t>
  </si>
  <si>
    <t>Xây dựng hệ thống nông nghiệp thông minh tỉnh Thái Bình</t>
  </si>
  <si>
    <t>Xây dựng dịch vụ cảnh báo đô thị thông minh</t>
  </si>
  <si>
    <t>Xây dựng dịch vụ giám sát quảng cáo điện tử</t>
  </si>
  <si>
    <t>Xây dựng dịch vụ du lịch thông minh tỉnh Thái Bình</t>
  </si>
  <si>
    <t>Xây dựng dịch vụ giám sát cảnh báo cháy, cảnh báo cướp</t>
  </si>
  <si>
    <t>Hệ thống giám sát, điều hành giao thông và an ninh, trật tự công cộng của tỉnh Thái Bình</t>
  </si>
  <si>
    <t xml:space="preserve">Hệ thống hạ tầng, phần mềm điều hành và phần mềm chuyên ngành </t>
  </si>
  <si>
    <t>Hệ thống hạ tầng, phần mềm điều hành và chuyên ngành Y tế</t>
  </si>
  <si>
    <t>Nâng cấp trung tâm điều hành vật lý, CSHT, và các phần mềm điều hành và chuyên ngành</t>
  </si>
  <si>
    <t xml:space="preserve">Phòng điều hành, hạ tầng CNTT, các phần mềm quản lý và chuyên ngành </t>
  </si>
  <si>
    <t>Hệ thống CSHT, phần chuyên ngành cho Hệ thống cảnh báo đô thị thông minh</t>
  </si>
  <si>
    <t xml:space="preserve">Xây dựng CSHT, phần mềm quản lý và chuyên ngành </t>
  </si>
  <si>
    <t>Xây dựng CSHT, phần mềm quản lý và chuyên ngành để giám sát cảnh báo cháy, cảnh báo cướp trên địa bàn tỉnh Thái Bình</t>
  </si>
  <si>
    <t>Đầu tư hoặc thuê thiết bị, đường truyền, dịch vụ vận hành của hệ thống</t>
  </si>
  <si>
    <t>Phần mềm quản lý cho dịch vụ giám sát quảng cáo điện tử triển khai trên địa bàn tỉnh</t>
  </si>
  <si>
    <t>Số hóa hồ sơ quy hoạch và xây dựng ứng dụng phục vụ quản lý quy hoạch</t>
  </si>
  <si>
    <t>Số hóa toàn bộ khoảng 40.000 hồ sơ quy hoạch  xây dựng ứng dụng phục vụ quản lý quy hoạch</t>
  </si>
  <si>
    <t>Đầu tư xây dựng hạ tầng số</t>
  </si>
  <si>
    <t>Đầu tư, nâng cấp hạ tầng về CNTT, xây dựng các hệ thống mạng và các hệ thống bảo mật, nhằm phục vệ việc chuyển đổi từ nền tảng IPv4 sang IPv6</t>
  </si>
  <si>
    <t>- Nâng cấp hạ tầng CNTT, xây dựng hạ tầng số (chuyển đổi IPv6 thay thế IPv4 cũ;
-Xây dựng hệ thống Mạng và hệ thống bảo mật;
- Đầu tư hệ thống Máy chủ &amp;lưu trữ;
- Phần mềm hệ thống;
- Xây dựng hệ thống quản lý dịch vụ và dịch vụ giám sát quản trị hệ thống;
- Đầu tư xây dưng nền tảng ký số và xác thực;
- Nâng cấp mạng WAN( Mạng &amp; bảo mật tại các đơn vị);
- Triển khai thí điểm công nghệ 5G.(dự kiến)</t>
  </si>
  <si>
    <t>Xây dựng nền tảng số</t>
  </si>
  <si>
    <t>Xây dựng các kho dữ liệu, các cổng dữ liệu dùng chung của tỉnh Thái Nguyên, dầu tư xây dựng các nền tảng tích hợp và xử lý dữ liệu của tỉnh</t>
  </si>
  <si>
    <t>- Triển khai Kho dữ liệu dùng chung tỉnh Thái Nguyên, cổng dữ liệu mở tỉnh Thái Nguyên, Nền tảng tích hợp và xử lý dữ liệu tỉnh Thái Nguyên giai đoạn 1;
- Triển khai Nền tảng Dữ liệu mở;
- Triển khai Nền tảng Dịch vụ số hóa dữ liệu;
- Triển khai Nền tảng thanh toán trực tuyến;
- Triển khai Nền tảng IoT;
- Triển khai Nền tảng cá nhân hóa thông tin;
- Triển khai Nền tảng trí tuệ nhân tạo</t>
  </si>
  <si>
    <t>Xây dựng nền tảng cơ sở dữ liệu phục vụ Chính quyền điện tử tỉnh Thái Nguyên</t>
  </si>
  <si>
    <t>Thái Nguyên</t>
  </si>
  <si>
    <t>Đầu tư xây dựng và triển khai các hệ thống quản lý hoạt động của các ngành, lĩnh vực nhằm phục vụ xây dựng cơ sở dữ liệu phục vụ xây xây dựng Chính quyền điện tử tỉnh Thái Nguyên</t>
  </si>
  <si>
    <t>- Triển khai Hệ thống Quản lý hoạt động truyền thông;
- Triển khai Hệ thống thống thông tin và cơ sở dữ liệu Quản lý xây dựng;
- Triển khai Hệ thống Quản lý thanh tra khiếu nại tố cáo;
- Triển khai Ứng dụng Công chức số - Văn phòng số;
- Triển khai Hệ thống thông tin Quản lý và cơ sở dữ liệu vi phạm hành chính;
- Triển khai Hệ thống thông tin Quản lý và cơ sở dữ liệu công thương;
- Triển khai Hệ thống Quản lý và cơ sở dữ liệu Nông nghiệp.</t>
  </si>
  <si>
    <t>Phát triển Kinh tế số - Xã hội số</t>
  </si>
  <si>
    <t>Xây dựng và triển khai các Cổng thương mại điện tử, các Sàn giao dịch làm việc trực tuyến, các hệ thống quản lý các khu công nghiệp nhằm thúc đẩy việc phát triển thương mại điện tử, tạo điều kiện cho người lao động và người sử dựng lao động thuận lợi hơn trong công tác tuyển dụng và tìm việc làm. Công tác quản lý các khu công nghiệp sẽ được thực hiện một các bài bản và đúng quy định</t>
  </si>
  <si>
    <t>- Triển khai Cổng thương mại điện tử;
- Triển khai Sàn giao dịch việc làm trực tuyến;
- Triển khai Hệ thống Quản lý các khu công nghiệp tỉnh Thái Nguyên.</t>
  </si>
  <si>
    <t>Phát triển doanh nghiệp số</t>
  </si>
  <si>
    <t>Từng bước tiến hành triển khai chuyển đổi số cho một số doanh nghiệp trên địa bàn tỉnh, hình thành các doanh nghiệp số tại tỉnh Thái Nguyên</t>
  </si>
  <si>
    <t>- Triển khai thí điểm chuyển đổi số cho một số doanh nghiệp kinh doanh truyền thống cho địa bàn tỉnh;
- Triển khai Trung tâm thông tin doanh nghiệp số (Dashboard báo cáo thời gian thực, các yêu cầu báo cáo về môi trường, hoạt động của doanh nghiệp số, …).</t>
  </si>
  <si>
    <t>Thực hiện công tác truyền thông và đào tạo</t>
  </si>
  <si>
    <t>Thực hiện công tác truyền thông, tuyên truyền, tổ chức các hội thảo, hội nghị, mở các lớp đào tạo nhằm phổ biến nội dung chuyển đổi số đến các doanh nghiệp và người dân trên địa bàn tỉnh</t>
  </si>
  <si>
    <t>- Triển khai truyền thông đào tạo, phổ biến nội dung chuyển đổi số đến người dân, doanh nghiệp</t>
  </si>
  <si>
    <t>Triển khai xây dựng đô thị thông minh tại Thành phố Thái Nguyên, Thị xã Phổ Yên</t>
  </si>
  <si>
    <t>Xây dựng đô thị thông tinh là cơ hội để tỉnh tận dụng khoa học công nghệ, không chỉ giải quyết những vấn đề trước mắt mà còn nắm bắt thời cơ bứt phá, phát triển kinh tế bền vững, phù hợp với định hướng xây dựng phát triển đô thị thông minh tỉnh Thái Nguyên</t>
  </si>
  <si>
    <t>Đầu tư tăng cường cơ sở vật chất công nghệ thông tin cho các sở, ban, ngành và UBND cấp huyện, cấp xã trên địa bàn tỉnh Thanh Hóa</t>
  </si>
  <si>
    <t xml:space="preserve">Bổ sung, thay thế, nâng cấp một số trang thiết bị CNTT cho các sở, ban, ngành, UBND cấp huyện đảm bảo cơ sở hạ tầng phát triển chính quyền điện
tử của tỉnh (máy trạm, máy in, Switch, Ruoter, Fiwall,..)
</t>
  </si>
  <si>
    <t>Thanh Hóa</t>
  </si>
  <si>
    <t>Triển khai hoàn thiện Hệ thống hội nghị trực tuyến tỉnh Thanh Hóa đảm bảo kết nối từ cấp tỉnh đến cấp xã</t>
  </si>
  <si>
    <t>Đầu tư mở rộng hệ thống điểm cầu trung tâm tại Sở Thông tin và Truyền thông; Triển khai hệ thống hội nghị trực tuyến của tỉnh đến cấp xã đảm bảo
thông suốt, đồng bộ về giải pháp công nghệ.</t>
  </si>
  <si>
    <t>Triển khai mạng TSLCD (Cho toàn bộ hệ thống cấp tỉnh, huyện, xã)</t>
  </si>
  <si>
    <t>Nâng cấp hạ tầng Công nghệ thông tin Văn phòng UBND tỉnh</t>
  </si>
  <si>
    <t>Hiện đại hóa hệ thống phòng họp và các thiết bị công nghệ thông tin phục cụ chỉ đạo, điều hành của UBND tỉnh, Chủ tịch UBND tỉnh</t>
  </si>
  <si>
    <t>Đầu tư trang thiết bị kết nối 100% cơ quan nhà nước; cơ quan Đảng; đoàn thể trên địa bàn tỉnh để thiết lập mạng TSLCD đảm bảo chất lượng, an toàn, an ninh thông tin trong các hệ thống thông tin cơ quan Đảng, Nhà nước trên
địa bàn tỉnh Thanh Hóa</t>
  </si>
  <si>
    <t>Dự án Đầu tư mở rộng tăng cường năng lực các trạm quan trắc môi trường tự động trên địa bàn tỉnh Thanh Hóa và bổ sung trang thiết bị phòng thí nghiệm (giai đoạn 2)</t>
  </si>
  <si>
    <t>Mở rộng các trạm quan trắc môi trường nhằm thu thập số liệu về môi trường phục vụ công tác quản lý đồng thời cảnh báo, phát hiện những nguy cơ gây ô nhiễm môi trường</t>
  </si>
  <si>
    <t>Xây dựng Trung tâm Điều hành thông minh tập trung của tỉnh</t>
  </si>
  <si>
    <t>Xây dựng Trung tâm điều hành thông minh: giám sát điều hành giao thông thông minh; giám sát điều hành an ninh công cộng; ứng cứu khẩn cấp; phân tích dữ liệu; giám sát, bảo mật an toàn thông tin; Trung tâm phản hồi ý kiến người dân; giám sát thông tin báo chí và truyền thông; giám sát dịch vụ công ích...</t>
  </si>
  <si>
    <t>Bổ sung các dịch vụ tích hợp thông qua LGSP (trục tích hợp dữ liệu)</t>
  </si>
  <si>
    <t>- Mở rộng các dịch vụ và kênh chia sẽ trên nền tảng có sẵn;
- Hoàn thiện, bổ sung các chức năng của các hệ thống thành phần trong nền tảng chia sẽ dữ liệu của tỉnh (LGSP) theo tiêu chuẩn, hướng dẫn của Bộ TT&amp;TT;
- Đồng bộ 100% dịch vụ công mức 3, 4 với Cổng quốc gia.</t>
  </si>
  <si>
    <t>Đầu tư xây dựng nền tảng cơ sở dữ liệu mở (Open Data Platform) cho Tỉnh Thanh Hoá</t>
  </si>
  <si>
    <t>Xây dựng hệ thống thông tin quản lý tài liệu lưu trữ điện tử tỉnh</t>
  </si>
  <si>
    <t>Đáp ứng nhu cầu chia sẻ và truy cập dữ liệu cho các cơ quan, đơn vị trong tỉnh, cụ thể: Cổng dữ liệu mở phục vụ việc tìm kiếm, tra cứu và sử dụng dữ liệu của người dân; Có đầy đủ các chức năng của một cổng dữ liệu mở như: cho phép thu thập dữ liệu, xử lý dữ liệu; trực quan hóa dữ liệu dưới các dạng bảng, biểu đồ, đồ thị, bản đồ,…; Dữ liệu phải luôn sẵn sàng, dễ dàng được tìm kiếm, được tải hoặc tái sử dụng cho các ứng dụng khác của nhà phát triển
bên thứ ba.</t>
  </si>
  <si>
    <t>Xây dựng hệ thống thông tin quản lý tài liệu lưu trữ điện tử tỉnh đáp ứng yêu cầu của pháp luật và đảm bảo giải pháp tích hợp, kết nối liên thông để trích xuất, nộp lưu tài liệu có thời hạn bảo quản vĩnh viễn vào lưu trữ lịch sử thuộc nguồn nộp lưu;
Kinh phí số hóa tài liệu lưu trữ điện tử của các cơ quan, đơn vị trên địa bàn toàn tỉnh (đối với các tài liệu giấy hình thành giai đoạn trước cần phải lưu trữ
theo quy định)</t>
  </si>
  <si>
    <t>Đầu tư Xây dựng Hệ thống Phần mềm phòng họp không giấy tờ kết hợp với hội nghị trực tuyến phục vụ các cơ quan nhà nước trên địa bàn tỉnh Thanh Hóa</t>
  </si>
  <si>
    <t>- Đầu tư phát triển hệ thống phòng họp không giấy tờ kết hợp với hội nghị trực tuyến trên cơ sở nền tảng phát triển (Platform) của Bộ Thông tin và Truyền thông chuyển giao; phục vụ cho nội bộ các cơ quan nhà nước trên địa bàn tỉnh nhằm tiết kiệm chi phí tổ chức hội họp trên quy mô toàn tỉnh.
- Hệ thống có thể tích hợp tương thích với Hệ thống thiết bị hội nghị truyền hình sẵn có của tỉnh và của các đơn vị. Tùy biến, hiệu chỉnh các chức năng phù hợp với nhu cầu sử dụng của các cơ quan, đơn vị. Hoạt động tốt trên các nền tảng thông dụng hiện nay với tính cơ động cao, đại biểu tham gia cuộc họp mọi lúc/mọi nơi.</t>
  </si>
  <si>
    <t>Đầu tư hệ thống phòng họp không giấy tờ trên địa bàn tỉnh Thanh Hóa (Triển khai các đơn vị cấp tỉnh, cấp huyện)</t>
  </si>
  <si>
    <t>Mua sắm trang thiết bị phục vụ họp không giấy tờ cho các cơ quan, đơn vị</t>
  </si>
  <si>
    <t>Số hóa kết quả thực hiện thủ tục hành chính trong các cơ quan nhà nước từ cấp tỉnh đến cấp xã; Số hóa dữ liệu chuyên ngành của các cơ quan đơn vị</t>
  </si>
  <si>
    <t>Thực hiện số hóa kết quả giải quyết TTHC của các cấp chính quyền trong giai đoạn trước đây; số hóa dữ liệu quản lý chuyên ngành; đảm bảo mục tiêu doanh nghiệp, người dân không phải cung cấp các hồ sơ, giấy tờ mà cơ quan nhà nước đã cấp.</t>
  </si>
  <si>
    <t>Hoàn thiện, xây dựng cơ sở dữ liệu chuyên ngành (phát sinh trong thực tế)</t>
  </si>
  <si>
    <t>Triển khai các cơ sở dữ liệu chuyên ngành từ Trung ương đến địa phương; Xây dựng, chuẩn hóa cơ sở dữ liệu của các ngành, các cấp</t>
  </si>
  <si>
    <t>Ứng dụng phần mềm bản đồ dịch tễ</t>
  </si>
  <si>
    <t>Xây dựng hệ thống quản lý tình hình diễn biến dịch tễ trên nền bản đồ số</t>
  </si>
  <si>
    <t>Triển khai hệ thống bệnh án điện tử và thanh toán điện tử trong khám chữa bệnh</t>
  </si>
  <si>
    <t>Triển khai hệ thống đồng bộ, thống nhất trên phạm vi toàn tỉnh</t>
  </si>
  <si>
    <t>Đầu tư xây dựng cơ sở dữ liệu lớn (BigData) của tỉnh</t>
  </si>
  <si>
    <t>Xây dựng các CSDL tích hợp, được triển khai tập trung tại trung tâm CSDL của Tỉnh phục vụ cho công tác điều hành và cung cấp dữ liệu cho các hệ thống chuyên ngành của Trung ương; Xây dựng Kho dữ liệu tập trung tích hợp các nguồn CSDL nghiệp vụ</t>
  </si>
  <si>
    <t>Ứng dụng CNTT nâng cao chất lượng giảng dạy và quản lý giáo dục</t>
  </si>
  <si>
    <t>Triển khai theo nguồn từ Trung ương</t>
  </si>
  <si>
    <t>Xây dựng phần mềm quản lý văn bằng chứng chỉ mới; chuyển đổi dữ liệu hiện có cho phần mềm mới</t>
  </si>
  <si>
    <t>Quản lý hệ thống danh sách tốt nghiệp THCS, THPT tại Sở GD&amp;ĐT, các trường THPT. Quản lý danh sách tốt nghiệp THCStại phòng GD&amp;ĐT D5:D24 thống : Tạo, cập nhật thông tin hệ thống, tạo, phân quyền người sử dụng, sao lưu... - Chuyển đổi dữ liệu từ CSDL khác, từ các file định dạng khác vào phần mềm- Cập nhật danh sách tốt nghiệp, danh sách chứng chỉ hằng năm.
- Tra cứu, in và tái cấp văn bằng chứng chỉ.- Cung cấp thông tin cho các tổ chức, cá nhân được phép tiếp cận.- Kết
xuất và in các danh sách, báo cáo thống kê</t>
  </si>
  <si>
    <t>Nâng cấp hệ thống phần mềm quản lý nhà trường</t>
  </si>
  <si>
    <t>Phần mềm ứng dụng trong toàn ngành GD&amp;ĐT gồm Sở GD&amp;ĐT, 27 phòng GD&amp;ĐT, 2075 cơ sở giáo dục</t>
  </si>
  <si>
    <t>Nâng cấp hệ thống quản lý văn bằng chứng chỉ</t>
  </si>
  <si>
    <t>Sử dụng tại các cơ sở giáo dục, cơ quan quản lý nhà nước các cấp trong tỉnh</t>
  </si>
  <si>
    <t>Nâng cấp hệ thống thi, tuyển sinh trực tuyến</t>
  </si>
  <si>
    <t>Sử dụng tại các cơ sở giáo dục, cơ quan quản lý giáo dục các cấp</t>
  </si>
  <si>
    <t>Cung cấp sách điện tử cho Hệ thống thư viện giáo trình điện tử, sách giáo khoa điện tử, học liệu số</t>
  </si>
  <si>
    <t>Sử dụng trong toàn ngành GD&amp;ĐT</t>
  </si>
  <si>
    <t>Xây dựng Hệ thống cơ sở dữ liệu học bạ điện tử toàn tỉnh</t>
  </si>
  <si>
    <t>Xây dựng Hệ thống thông tin quản lý công tác thi đua và khen thưởng</t>
  </si>
  <si>
    <t>Xây dựng Hệ thống thông tin quản lý về thanh tra giáo dục</t>
  </si>
  <si>
    <t>Hệ thống ngân hàng câu hỏi, phần mềm thi tập trung trực tuyến cho giáo viên và học sinh khối các trường phổ thông</t>
  </si>
  <si>
    <t>Xây dựng bài giảng E-learning</t>
  </si>
  <si>
    <t>Xây dựng Hệ thống thông tin và cơ sở dữ liệu quản lý các hoạt động thể dục, thể thao</t>
  </si>
  <si>
    <t>Ứng dụng công nghệ thông tin trong công tác quản lý nhà nước về thể dục, thể thao là một trong những giải pháp
trọng tâm, đột phá để từng bước phát triển thể dục, thể thao</t>
  </si>
  <si>
    <t>Xây dựng Cổng thông tin điện tử về du lịch</t>
  </si>
  <si>
    <t>Xây dựng Cổng thông tin điện tử cung cấp đầy đủ, toàn diện về tiềm năng du lịch Thanh Hóa; tích hợp các công nghệ mới như ảo hóa để đưa du khách tìm hiểu danh lam thắng cảnh trên nền web</t>
  </si>
  <si>
    <t>Nâng cấp hệ thống thông tin và cơ sở dữ liệu quản lý tài nguyên và môi trường tỉnh Thanh Hóa (giai đoạn 2)</t>
  </si>
  <si>
    <t>Xây dựng phần mềm đào tạo trực tuyến và bộ từ điển tiếng dân tộc H’mông, Dao, Thái, Mường</t>
  </si>
  <si>
    <t>Nâng cấp và hoàn thiện hệ thống CSDL không gian địa lý; quan trắc tài nguyên và môi trường; đất đai… trên địa bàn tỉnh.</t>
  </si>
  <si>
    <t>Xây dựng Bộ từ điển tiếng dân tộc và thực hiện đào tạo dạy tiếng dân tộc từ xa cho cán bộ, công chức, viên chức công tác tại vùng DTTS, vùng sâu, vùng xa, vùng ĐBKK và biên giới, hải đảo.</t>
  </si>
  <si>
    <t>Triển khai Kế hoạch phát triển TMĐT tỉnh Thanh Hóa giai đoạn 2021 - 2025</t>
  </si>
  <si>
    <t>Đẩy mạnh ứng dụng thương mại điện tử hỗ trợ các doanh nghiệp; Phát triển và ứng dụng các công nghệ mới trong thương mại điện tử, hỗ trợ quá trình chuyển đổi số của doanh nghiệp.</t>
  </si>
  <si>
    <t>Xây dựng hệ thống thông tin, cơ sở dữ liệu phục vụ quản lý, phát triển nông nghiệp và nông thôn</t>
  </si>
  <si>
    <t>Xây dựng hệ thống quản lý thông tin tổng thể ngành Nông nghiệp và Phát triển Nông thông, bao gồm: Thủy lợi, Thủy sản, Thú y, Phát triển nông thôn, Bảo vệ thực vật, Nước sạch và vệ sinh môi trường; Cung cấp công cụ quản lý tổng hợp thống kê số liệu đảm bảo chính xác, kịp thời phục vụ công tác quản lý nhà nước, tham mưu cho lãnh đạo tỉnh; cung cấp thông tin hỗ trợ người dùng cập nhật tin tức nông nghiệp nông thôn…</t>
  </si>
  <si>
    <t>Thí điểm triển khai hệ thống cảnh báo cho cây trồng trong khu nông nghiệp công nghệ cao Lam Sơn – Sao vàng và một số trang trại hộ gia đình trồng cam ở Thạch Thành, Như Xuân.</t>
  </si>
  <si>
    <t>Thí điểm ứng dụng IoT trong lĩnh vực Nông nghiệp</t>
  </si>
  <si>
    <t>Triển khai hệ thống giám sát môi trường nông nghiệp đối với trang trại trồng cây ăn quả xuất khẩu (Dứa, ổi, Hoa…)</t>
  </si>
  <si>
    <t>Triển khai hệ thống thiết bị cảm biến, giám sát môi trường; ứng dụng công nghệ cao trong hoạt động nông nghiệp</t>
  </si>
  <si>
    <t>Quản lý hồ sơ cán bộ công chứ,viên chức tỉnh Thanh Hoá</t>
  </si>
  <si>
    <t>Quản lý thông tin về cán bộ công chức,viên chức theo các quy định của Bộ Nội vụ</t>
  </si>
  <si>
    <t>Xây dựng hệ thống thông tin và cơ sở dữ liệu quản lý khoa học và công nghệ tỉnh Thanh Hóa</t>
  </si>
  <si>
    <t xml:space="preserve">Xây dựng được hệ thống thông tin và cơ sở dữ liệu (CSDL) khoa học và công nghệ tích hợp và đồng bộ với hệ thống CSDL Bigdata tập trung của tỉnh để cung cấp thông tin đáp ứng yêu cầu nâng cao chất lượng, hiệu quả công tác quản lý KH&amp;CN của tỉnh; hỗ trợ phát triển thị trường KH&amp;CN, doanh nghiệp khởi nghiệp đổi mới sáng tạo và doanh nghiệp KH&amp;CN của tỉnh </t>
  </si>
  <si>
    <t>Xây dựng Hệ thống thông tin và cơ sở dữ liệu quản lý Khu kinh tế Nghi Sơn và các Khu công nghiệp tỉnh Thanh Hóa</t>
  </si>
  <si>
    <t>Cung cấp cho tổ chức, các nhân là Nhà đầu tư trong nước và ngoài nước các thông tin cần thiết, cụ thể về: thông tin quy hoạch; cơ chế, chính sách; thủ tục hành chính;… tại Khu
kinh tế Nghi Sơn và các Khu công nghiệp trên địa bàn tỉnh.</t>
  </si>
  <si>
    <t>Xây dựng Hệ thống thông tin quản lý hạ tầng Bưu chính viễn thông trên địa bàn tỉnh Thanh Hóa</t>
  </si>
  <si>
    <t>- Ứng dụng hiệu quả công nghệ GIS vào việc xây dựng CSDL hạ tầng bưu chính viễn thông;
- Ứng dụng hiệu quả công nghệ bản đồ số, công nghệ GIS phục vụ công tác quản lý nhà nước về hạ tầng bưu chính viễn thông, công tác điều hành của lãnh đạo Sở, công tác nghiệp vụ của các phòng, ban chức năng trực thuộc Sở;
- Tạo môi trường tác nghiệp điện tử trong việc cập nhật, cung cấp thông tin về hạ tầng bưu chính viễn thông giữa các doanh nghiệp, đơn vị trên địa bàn tỉnh;
- Là một kênh cung cấp thông tin về hạ tầng bưu chính viễn thông được triển khai trên địa bàn tỉnh cho tất cả các đối tượng người dùng bao gồm cả người dân và doanh nghiệp.</t>
  </si>
  <si>
    <t>Xây dựng phần mềm hệ thống thông tin báo cáo và quản lý chỉ tiêu ngành Thông tin và Truyền thông</t>
  </si>
  <si>
    <t xml:space="preserve">Phần mềm được xây dựng nhằm phục vụ công tác thu thập, cập nhật, báo cáo và quản lý toàn bộ hệ thống dữ liệu báo cáo phục vụ công tác quản lý nhà nước về Thông tin và Truyền thông. Sẵn sàng công khai, minh bạch dữ liệu ngành có thể kết nối, chia sẻ dữ liệu với cổng dữ liệu mở của tỉnh phục vụ tổ chức, người dân và doanh nghiệp; đặc biệt trong thu hút đầu tư vào lĩnh vực thông tin và truyền thông trên địa bàn tỉnh. </t>
  </si>
  <si>
    <t>Nâng cấp, hoàn thiện Hệ thống thông tin phục vụ hành chính công của tỉnh</t>
  </si>
  <si>
    <t>- Xây dựng phiên bản sử dụng được trên các thiết bị điện thoại thông minh, máy tính bảng chạy iOS, Android, Macbook;
- Xây dựng bổ sung Modul giám sát quy trình điện tử trong giải quyết TTHC;
- Bổ sung, hoàn thiện tính năng, chức năng theo quy định tại Thông tư số 22/2019/TT-BTTTT ngày 31/12/2019 của Bộ TT&amp;TT.
- Bổ sung tính năng kết nối thanh toán trực tuyến.
- Xây dựng tính năng cung cấp, quản lý biên lai thu phí, lệ phí điện tử về giải quyết thủ tục hành chính.
- Xây dựng tính năng tích hợp với các hệ thống phần mềm của các Bộ, ngành Trung ương và các ngành dọc đóng tại địa phương như: Quản lý lý lịch tư pháp của Bộ Tư pháp, cấp đổi GPLX, cấp đổi thẻ BHXH,…
- Bổ sung một số tính năng thống kê, báo cáo theo nhu cầu thống kê, báo của của Trung tâm và các sở, ban, ngành
cấp tỉnh</t>
  </si>
  <si>
    <t>Đảm bảo hoạt động cổng thông tin điện tử của tỉnh</t>
  </si>
  <si>
    <t>Cung cấp thông tin về hoạt động của Lãnh đạo tỉnh và các văn bản chỉ đạo điều hành trên Cổng thông tin điện tử của tỉnh. Rà soát thông tin tĩnh trên Cổng thông tin điện tử.
Cập nhật văn bản pháp luật và văn bản chỉ đạo điều hành của UBND tỉnh và Chủ tịch UBND tỉnh. Phát hành công báo điện tử</t>
  </si>
  <si>
    <t>Quản lý ngân sách - Dự án đầu tư công</t>
  </si>
  <si>
    <t>Quản lý:
- Dự án trực tuyến;
- Nguồn vốn của dự án;
- Tình hình giải ngân;
- Tổng hợp, báo cáo định kỳ, đột xuất, theo yêu cầu
- Dự báo tổng mức đầu tư theo năm, theo giai đoạn;</t>
  </si>
  <si>
    <t>Phần mềm khái thác báo cáo và quyết toán</t>
  </si>
  <si>
    <t>- Trực tuyến, tự động, định kỳ;
- Tổng hợp, lập báo cáo số liệu về QLNS cho tất cả các cấp quản lý; các đơn vị dự toán;
- Lập, tổng hợp, nộp báo cáo quyết toán của các cấp xã, huyện, tỉnh và các đơn vị dự toán;
- Lập báo cáo đối soát giữa Tài chính (Quản lý ngân
- Tổng hợp, lập báo cáo số liệu về QLNS cho tất cả các cấp quản lý; các đơn vị dự toán;
- Lập, tổng hợp, nộp báo cáo quyết toán của các cấp xã, huyện, tỉnh và các đơn vị dự toán;
- Lập báo cáo đối soát giữa Tài chính (Quản lý ngân sách) và Kho bạc (Kiểm soát chi);
- Dự báo thu, chi ngân sách theo năm, theo giai đoạn</t>
  </si>
  <si>
    <t>CSDL vầ phần mềm quản lý nguồn vốn</t>
  </si>
  <si>
    <t>Quản lý:
- Nguồn vốn;
- Quá trình giải ngân;
- Báo cáo tổng hợp, định kỳ;
- Dự báo nguồn vốn</t>
  </si>
  <si>
    <t>Quản lý thu cấp xã</t>
  </si>
  <si>
    <t>Quản lý:
- Phục vụ quản lý thu toàn tỉnh;
- Đối tượng thu;
- Nguồn thu;
- Báo cáo nợ phải thu: Tổng hợp, chi tiết
- Báo cáo thu: Tổng hợp, chi tiết.</t>
  </si>
  <si>
    <t>Nâng cấp phần mềm cơ sở dữ liệu ngành Ngoại vụ tỉnh Thanh Hóa</t>
  </si>
  <si>
    <t>Triển khai phần mềm đến các đơn vị trong tỉnh (theo QĐ 3713-QĐ/TU của ban Thường vụ Tỉnh uỷ ) các hoạt động đối ngoại trên địa bàn Tỉnh Thanh Hoá; Ứng dụng trên thiết bị di động THDFA App trên Android và IOS</t>
  </si>
  <si>
    <t>Phần mềm khen thường kháng chiến</t>
  </si>
  <si>
    <t>Quản lý tài liệu lưu trữ</t>
  </si>
  <si>
    <t>Hệ thống phần mềm và cơ sở dữ liệu theo dõi tình hình thực hiện các dự án đầu tư kinh doanh có sử dụng đất trên địa bàn tỉnh</t>
  </si>
  <si>
    <t>Hệ thống quản lý toàn bộ thông tin chi tiết dự án và tình hình thực hiện dự án của nhà đầu tư, được cập nhật thường xuyên liên tục; giúp cơ quan quản lý nắm bắt chính xác những dự án đảm bảo tiến độ,dự án chậm tiến độ, dự án không triển khai, dự án đang thực hiện việc hoàn thiện hồ sơ thủ tục</t>
  </si>
  <si>
    <t>Hệ thống thông tin và cơ sở dữ liệu quản lý dự án đầu tư công trên địa bàn</t>
  </si>
  <si>
    <t>Quản lý các dự án đầu tư công trên địa bàn toàn tỉnh; theo dõi, tổng hợp, thống kê tiến độ thực hiện, tình hình giải ngân…</t>
  </si>
  <si>
    <t>Hệ thống thông tin và cơ sở cơ sở dữ liệu về quản lý hồ sơ công chứng trên địa bàn tỉnh</t>
  </si>
  <si>
    <t>-Tăng cường quản lý nhà nước trong hoạt động công chứng, nhất là các hoạt động liên quan đến bất động sản
- Phục vụ lưu trữ, tra cứu, cung cấp thông tin về tình trạng bất động sản trong hợp đồng giao dịch</t>
  </si>
  <si>
    <t>Phần mềm ứng dụng công khai QH trên điện thoại di động</t>
  </si>
  <si>
    <t>Xây dựng ứng dụng hoạt động trên thiết bị di động cho hệ thống công khai quy hoạch của tỉnh, đáp ứng khả năng tìm hiểu, tra cứu thông tin thuận tiện cho doanh nghiệp, người dân</t>
  </si>
  <si>
    <t>Xây dựng Trung tâm (Hub) tại Thanh Hóa về chia sẻ thông tin, phối hợp xử lý sự cố ATTT mạng khu vực Bắc Trung Bộ.</t>
  </si>
  <si>
    <t>Xây dựng trung tâm tại Thanh Hoá đảm bảo trong công tác chia sẻ thông tin, hỗ trợ, phối hợp xử lý các sự cố An toàn thông tin tại các tỉnh trong khu vực (triển khai Quyết định 733/QĐ-BTTTT, ngày 04/5/2020 của Bộ TTTT), góp phần nâng cao năng lực hoạt động của mạng lưới sự cố an toàn thông tin khu vực Bắc Trung Bộ cũng như mạng quốc gia</t>
  </si>
  <si>
    <t>Mua sắm hệ thống thiết bị chuyển mạch tầng, chuyển mạch lõi</t>
  </si>
  <si>
    <t>Dđầu tư hạ tầng chuyển mạch, đảm bảo hoạt động của các hệ thống phần mềm ứng dụng hoạt động ổn định; tạo môi trường thông suốt, đáp ứng nhu cầu ứng dụng CNTT của TTCP.</t>
  </si>
  <si>
    <t>Thanh tra Chính phủ</t>
  </si>
  <si>
    <t>Xây dựng LGSP</t>
  </si>
  <si>
    <t>Xây dựng CSDLQG về kiểm soát tài sản, thu nhập</t>
  </si>
  <si>
    <t>Nhằm xác minh được nguồn gốc tài sản thu nhập của người thuộc đối tượng phải kê khai; chỉ đạo, hướng dẫn, kiểm tra và tổ chức thực hiện các văn bản quy phạm pháp luật, đề án, chiến lược, chương trình, kế hoạch về công tác phòng, chống tham nhũng, công khai kết quả kê khai tài sản, thu nhập trong phạm vi cả nước</t>
  </si>
  <si>
    <t>Xây dựng côngr dịch vụ công và hệ thống thông tin một cửa điện tử</t>
  </si>
  <si>
    <t>Tuân thủ chức năng và bảo đảm khả năng tích hợp với Cổng DVCQG</t>
  </si>
  <si>
    <t>Đảm bảo an toàn bảo mật, an ninh thông tin cho các hệ thống công nghệ thông tin của TTCP, kết nối và chia sẻ dữ liệu thông tin với Trung tâm giám sát an toàn không gian mạng quốc gia theo quy định</t>
  </si>
  <si>
    <t>Xây dựng, nâng cấp Trung tâm tích hợp dữ liệu của tỉnh</t>
  </si>
  <si>
    <t>Phát triển hạ tầng mạng tin học diện rộng (WAN), mạng truyền số liệu chuyên dùng toàn tỉnh</t>
  </si>
  <si>
    <t xml:space="preserve">Nâng cấp, phát triển, hoàn thiện hệ thống hội nghị truyền hình trực tuyến </t>
  </si>
  <si>
    <t>Chuyển đổi IPv4 sang IPv6 phục vụ xây dựng Chính quyền điên tử</t>
  </si>
  <si>
    <t>Đầu tư trang thiết bị CNTT phục vụ chuyển đổi IPv4 sang IPv6 trong các cơ quan  Nhà nước</t>
  </si>
  <si>
    <t>Xây dựng hệ thống mạng không dây (Wifi) công cộng</t>
  </si>
  <si>
    <t xml:space="preserve">Đầu tư, mở rộng phòng họp trực tuyến của ngành giáo dục </t>
  </si>
  <si>
    <t>Nâng cấp, mở rộng Trung tâm tích hợp dữ liệu tỉnh để bảo đảm hạ tầng lưu trữ, tính toán và dự phòng thiết yếu cho các ứng dụng Đô thị thông minh, trong đó chú trọng nâng cao năng lực bảo vệ an toàn, an ninh thông tin; trang bị các thiết bị công nghệ, giải pháp mới liên quan đến điện toán đám mây; các máy tính tính toán hiệu năng cao để xây dựng các hệ thống lớn như: tính toán song song, trí tuệ nhân tạo, xử lý dữ liệu lớn,...</t>
  </si>
  <si>
    <t>Phát triển hạ tầng mạng truyền dẫn băng thông rộng chất lượng cao trên địa bàn toàn tỉnh; hạ tầng mạng tin học diện rộng (WAN), mạng chuyên dùng trong các cơ quan Đảng, Nhà nước bảo đảm hạ tầng đường truyền kết nối, liên thông, ổn định, tốc độ cao; ưu tiên triển khai tại các khu công nghiệp, cơ quan nhà nước, trường học, bệnh viện.</t>
  </si>
  <si>
    <t>Đầu tư trang thiết bị, bản quyền phần mềm, MCU - kết nối đa điểm, đường truyền, hệ thống điều khiển, thu tín hiệu âm thanh micro, loa…để tăng quy mô (điểm cầu) năng lực xử lý, tốc độ xử lý cho toàn hệ thống từ tỉnh đến xã.</t>
  </si>
  <si>
    <t>- Đầu tư trang thiết tại Trung tâm THDL tỉnh; 
- Mua địa chỉ IP tĩnh; cấu trúc lại hệ thống thông tin tại Trung tâm THDL
- Ưu tiên chuyển đổi Ipv6 cho các hệ thống phần mềm dùng chung như: Cổng TTĐT tỉnh; Một cửa điện tử; Cổng dịch vụ công trực tuyến; phần mềm Quản lý văn bản và điều hành CV; thư điện tử công vụ; hệ thống các phần mềm chuyên ngành</t>
  </si>
  <si>
    <t>Đầu tư, nâng cấp trang thiết bị CNTT (Máy tính, Card mạng, Switch, thiết bị tường lửa) trong các cơ quan, đơn vị tù cấp tỉnh xuống đến cấp xã</t>
  </si>
  <si>
    <t>-  Xây dựng hệ thống Wifi miễn phí tại các khu di tích, điểm du lịch, đông dân cư, bến xe, trạm đợi xe buýt… với khoảng 40 điểm để tạo điều kiện cho người dân kết nối sử dụng dịch vụ truy cập Internet tốc độ cao mọi lúc, mọi nơi cùng các dịch vụ giá trị gia tăng khác. Quảng bá hình ảnh, thu hút khách du lịch đến với tỉnh.
'- Duy trì, phát triển hệ thống Wifi miễn phí tại các khu di tích, điểm du lịch, đông dân cư, bến xe, trạm đợi xe buýt</t>
  </si>
  <si>
    <t>- Mở rộng phòng họp trực tuyến của ngành giáo dục kết nối tới 21 điểm cầu hiện có;
- 100% các đơn vị trực thuộc Sở Giáo dục và Đào tạo (30 điểm)</t>
  </si>
  <si>
    <t>Bắc Giang</t>
  </si>
  <si>
    <t>Xây dựng hạ tầng Kho lưu trữ số tập trung của tỉnh</t>
  </si>
  <si>
    <t>Xây dựng hạ tầng internet vạn vật (IoT)</t>
  </si>
  <si>
    <t xml:space="preserve">Nâng cấp mạng LAN, mua sắm máy tính cá nhân, thiết bị CNTT </t>
  </si>
  <si>
    <t>Xây dựng hạ tầng Kho lưu trữ số tập trung theo mô hình kiến trúc tham chiếu hệ thống thông tin lưu trữ mở OAIS ISO 14721: 2012, ISO 16363: 2012 phục vụ tích hợp tài liệu điện tử lưu trữ của các cơ quan nhà nước trên địa bàn tỉnh đặt tại Trung tâm tích hợp dữ liệu tỉnh</t>
  </si>
  <si>
    <t>Triển khai tích hợp cảm biến và ứng dụng công nghệ số vào các hạ tầng thiết yếu như giao thông, môi trường, điện, nước, ... để chuyển đổi thành một bộ phận cấu thành quan trọng của hạ tầng số phục vụ nhu cầu về quản lý và phát triển đô thị như quản lý đô thị, môi trường, giao thông, an ninh trật tự, nguồn nước,...</t>
  </si>
  <si>
    <t>Nâng cấp mạng LAN, mua sắm máy tính cá nhân, thiết bị CNTT cho các cấp, các ngành đảm bảo điều kiện tiêu chuẩn về hạ tầng CNTT phục vụ triển khai ứng dụng CNTT để xây dựng Chính quyền điện tử</t>
  </si>
  <si>
    <t xml:space="preserve">Đầu tư mở rộng, nâng cấp Trung tâm tích hợp dữ liệu của tỉnh </t>
  </si>
  <si>
    <t>Xây dựng hạ tầng dữ liệu ĐTTM</t>
  </si>
  <si>
    <t>Xây dựng hệ thống giám sát bằng camera đô thị thông minh tỉnh Bắc Giang</t>
  </si>
  <si>
    <t>Xây dựng hệ thống Trung tâm giám sát, điều hành thông minh tỉnh Bắc Giang</t>
  </si>
  <si>
    <t xml:space="preserve">Đầu tư mở rộng, nâng cấp Trung tâm tích hợp dữ liệu của tỉnh lên công nghệ điện toán đám mây, theo tiêu chuẩn quốc gia TCVN 9250:2012 để đảm bảo phục vụ đô thị thông minh. Hệ thống có khả năng mở rộng trong tương lai;Đầu tư, nâng cấp hệ thống đường truyền mạng diện rộng của tỉnh (WAN); chuyển đổi hệ thống IPV4 sang IPV6;
Đầu tư nâng cấp hệ thống hội nghị truyền hình của tỉnh;
Đầu tư trang thiết bị, phần mềm để đảm bảo vận hành hệ thống cơ sở hạ tầng ĐTTM.
</t>
  </si>
  <si>
    <t xml:space="preserve">Xây dựng kho dữ liệu ĐTTM tập trung của tỉnh;
Xây dựng và chuẩn hóa các CSDL dùng chung của tỉnh và các CSDL chuyên ngành;
Xây dựng và phát triển nền tảng tích hợp, chia sẻ dữ liệu ĐTTM (LGSP ĐTTM).
</t>
  </si>
  <si>
    <t>Trang bị hệ thống công cụ khai thác hình ảnh của dự án camera để hỗ trợ công tác chỉ đạo điều hành về an ninh, trật tự, giao thông, công tác giám sát hiện trường phục vụ trung tâm điều hành và hệ thống giám sát đô thị thông minh</t>
  </si>
  <si>
    <t xml:space="preserve">Xây dựng cơ sở hạ tầng kỹ thuật các phòng điều hành: Phòng điều hành Tỉnh uỷ-HĐND-UBND tỉnh; Phòng điều hành của các sở, ngành liên quan được tỉnh đề xuất;
Xây dựng hệ thống phần mềm phục vụ cho việc quản lý, điều hành của Tỉnh uỷ - HĐND-UBND tỉnh và các sở, ngành liên quan được tỉnh đề xuất. Các hệ thống phần mềm dự kiến: Tổng hợp thông tin kinh tế - xã hội; Hệ thống điều hành qua GIS (bản đồ); Hệ thống thông tin phản ánh hiện trường; Hệ thống giám sát thông tin báo chí và mạng xã hội…
</t>
  </si>
  <si>
    <t>Xây dựng, phát triển nền tảng tích hợp, chia sẻ dữ liệu tỉnh Bắc Giang (LGSP)</t>
  </si>
  <si>
    <t xml:space="preserve">
Duy trì, phát triển nền tảng tích hợp, chia sẻ dữ liệu tỉnh Bắc Giang, </t>
  </si>
  <si>
    <t>Xây dựng Nền tảng kết nối dịch vụ số hóa</t>
  </si>
  <si>
    <t>Xây dựng Nền tảng định danh điện tử (elD)</t>
  </si>
  <si>
    <t>Xây dựng Nền tảng Internet vạn vật (IoT)</t>
  </si>
  <si>
    <t xml:space="preserve">Xây dựng Nền tảng kết nối dịch vụ số hóa tỉnh Bắc Giang cần đảm bảo các yêu cầu chung sau:
- Đảm bảo việc kết nối các dịch vụ số hóa với các ứng dụng tại đơn vị và Kho dữ liệu dùng chung của tỉnh;
- Lưu trữ tài liệu được số hóa, làm hồ sơ gốc phục vụ cho việc quản lý, khai thác tài liệu điện tử.
</t>
  </si>
  <si>
    <t xml:space="preserve">Xây dựng Nền tảng định danh điện tử tỉnh Bắc Giang gồm những chức năng cơ bản sau:
- Bóc tách sinh trắc học nhận dạng người dân dưới dạng đặc tính số;
- Lưu trữ và truy xuất thông tin người dân;
- Kết nối nền tảng định danh xác thực được sử dụng trong hệ thống Chính quyền điện tử, Nền tảng tích hợp, chia sẻ dữ liệu tỉnh Bắc Giang (LGSP).
</t>
  </si>
  <si>
    <t xml:space="preserve">Triển khai thí điểm xây dựng Nền tảng Internet vạn vật (IoT) tỉnh Bắc Giang với các nội dung trọng tâm sau:
- Xây dựng nền tảng IoT;
- Xây dựng hệ thống IoT về môi trường;
- Xây dựng hệ thống IoT về giao thông;
- Xây dựng hệ thống IoT về quản lý cây xanh, chiếu sáng.
</t>
  </si>
  <si>
    <t>Xây dựng hệ thống cơ sở dữ liệu ngành giáo dục và triển khai tích hợp các hệ thống quản lý nhà trường vào hệ thống cơ sở dữ liệu ngành</t>
  </si>
  <si>
    <t>Xây dựng trường học thông minh</t>
  </si>
  <si>
    <t>Triển khai hệ thống thông tin quản lý tổng thể ngành y tế</t>
  </si>
  <si>
    <t>Triển khai hệ thống hồ sơ sức khỏe cá nhân</t>
  </si>
  <si>
    <t>Phát triển hệ thống thông tin và cơ sở dữ liệu chuyên ngành quản lý nông nghiệp và nông thôn</t>
  </si>
  <si>
    <t>Xây dựng phần mềm, cơ sở dữ liệu quản lý về cấp giấy chứng nhận vệ sinh an toàn thực phẩm và kết quả thanh, kiểm tra vệ sinh an toàn thực phẩm</t>
  </si>
  <si>
    <t xml:space="preserve">Xây dựng phần mềm quản lý cán bộ công chức, viên chức tỉnh Bắc Giang </t>
  </si>
  <si>
    <t xml:space="preserve">Xây dựng cơ sở dữ liệu phục vụ tổ chức bộ máy và biên chế  thống nhất trong toàn hệ thống chính trị </t>
  </si>
  <si>
    <t>Nâng cấp, phát triển hệ thống thông tin pháp luật tỉnh Bắc Giang</t>
  </si>
  <si>
    <t>Triển khai Cơ sở dữ liệu hộ tịch điện tử và hệ thống thông tin đăng ký và quản lý hộ tịch của Bộ Tư pháp</t>
  </si>
  <si>
    <t>Nâng cấp phần mềm cơ sở dữ liệu công chứng, chứng thực và dữ liệu ngăn chặn trên địa bàn tỉnh Bắc Giang</t>
  </si>
  <si>
    <t>Xây dựng và nâng cấp các cơ sở dữ liệu quản lý các giá trị văn hóa, du lịch của tỉnh; quản lý lưu trú du khách tập trung</t>
  </si>
  <si>
    <t xml:space="preserve">Xây dựng ứng dụng và cung cấp Dữ liệu mở (Open Data). </t>
  </si>
  <si>
    <t>Xây dựng, phát triển Cổng An sinh xã hội tỉnh Bắc Giang</t>
  </si>
  <si>
    <t>Xây dựng, phát triển Cổng thông tin đối ngoại tỉnh Bắc Giang</t>
  </si>
  <si>
    <t>Xây dựng hệ thống giám sát, tự động phân tích và cảnh báo những phản ánh của người dân về chính quyền trên mạng xã hội</t>
  </si>
  <si>
    <t>Xây dựng Cơ sở dữ liệu về An sinh xã hội</t>
  </si>
  <si>
    <t xml:space="preserve">Xây dựng, phát triển phần mềm số hóa, bản đồ hóa hệ thống thông tin cơ bản của tỉnh </t>
  </si>
  <si>
    <t>Xây dựng CSDL Quy hoạch, hạ tầng công nghiệp và thương mại</t>
  </si>
  <si>
    <t>Xây dựng CSDL GIS trong quản lý lưới điện trên địa bàn tỉnh Bắc Giang</t>
  </si>
  <si>
    <t>Xây dựng CSDL ngành Giao thông vận tải</t>
  </si>
  <si>
    <t>Xây dựng CSDL hiện trạng và quy hoạch tài nguyên khoáng sản, tài nguyên nước</t>
  </si>
  <si>
    <t>Cập nhật CSDL quy hoạch đô thị trên nền GIS dùng chung tỉnh Bắc Giang</t>
  </si>
  <si>
    <t>Xây dựng CSDL công trình thủy lợi</t>
  </si>
  <si>
    <t>Xây dựng CSDL chất lượng nông lâm thủy sản</t>
  </si>
  <si>
    <t>Xây dựng CSDL giám sát dịch bệnh (vật nuôi, cây trồng)</t>
  </si>
  <si>
    <t>Xây dựng CSDL về các sản phẩm, khu vực trồng trọt nông nghiệp trọng điểm</t>
  </si>
  <si>
    <t>- Xây dựng hệ thống cơ sở dữ liệu ngành giáo dục. Xây dựng phương án tích hợp, liên thông cơ sở dữ liệu thành một hệ thống cơ sở dữ liệu duy nhất trong toàn ngành giáo dục (gồm 3 phần: cơ sở dữ liệu quản lý nhà trường, quá trình học tập của học sinh; cơ sở dữ liệu ngành quản lý cán bộ, lịch sử công tác; cơ sở dữ liệu ngành quản lý học tập trực tuyến học sinh).
- Phạm vi triển khai: Giai đoạn 2019-2020, triển khai tại 100% các trường THPT trong toàn tỉnh. Giai đoạn 2021-2025: Tiếp tục triển khai trong toàn ngành giáo dục và đào tạo trên địa bàn tỉnh, gồm khoảng trên 800 trường.</t>
  </si>
  <si>
    <t xml:space="preserve">Mở rộng phát triển trường học thông minh tại 30% các trường THPT trên địa bàn tỉnh.
</t>
  </si>
  <si>
    <t>- Phạm vi triển khai: tại 100% các cơ sở khám chữa bệnh trên địa bàn tỉnh, với khoảng 250 cơ sở. 
Hệ thống phần mềm quản lý được triển khai tại Sở Y tế và các đơn vị trực thuộc.</t>
  </si>
  <si>
    <t xml:space="preserve">- Đầu tư hệ thống phần mềm, máy chủ, bảo mật, sao lưu dữ liệu, đường truyền kết nối đồng bộ.
- Phạm vi triển khai tại 100% các xã, phường, thị trấn trên địa bàn tỉnh, với khoảng 1.500.000 hồ sơ sức khỏe cá nhân (trừ huyện Yên Thế đã được triển khai). </t>
  </si>
  <si>
    <t>Phát triển hệ thống thông tin và cơ sở dữ liệu chuyên ngành quản lý nông nghiệp và nông thôn.Hệ thống phần mềm được triển khai tại Sở Nông nghiệp và Phát triển nông thôn và các đơn vị trực thuộc</t>
  </si>
  <si>
    <t>Xây dựng phần mềm, cơ sở dữ liệu quản lý về cấp giấy chứng nhận vệ sinh an toàn thực phẩm và kết quả thanh, kiểm tra vệ sinh an toàn thực phẩm. Hệ thống phần mềm và cơ sở dữ liệu được triển khai tại Sở Nông nghiệp và Phát triển nông thôn và các đơn vị trực thuộc</t>
  </si>
  <si>
    <t>Triển khai thống nhất phần mềm trên toàn tỉnh đảm bảo kết nối, liên thông với các hệ thống cơ sở dữ liệu dùng chung của tỉnh quy định mới nhất của Bộ Nội vụ và theo khung kiến trúc chính quyền điện tử tỉnh Bắc Giang, tích hợp hệ thống đăng nhập 1 lần.</t>
  </si>
  <si>
    <t>Xây dựng cơ sở dữ liệu phục vụ tổ chức bộ máy và biên chế  thống nhất trong toàn hệ thống chính trị theo nội dung tại Công văn số 5037-CV/BTCTW ngày 02/5/2018 của Ban Tổ chức Trung ương. Triển khai trong giai đoạn 2020-2022.</t>
  </si>
  <si>
    <t>Duy trì, cập nhật hệ thống thông tin pháp luật tỉnh Bắc Giang</t>
  </si>
  <si>
    <t xml:space="preserve">Sở Tư pháp tổ chức triển khai đào tạo, tập huấn sử dụng các phân hệ Phần mềm đăng ký và quản lý hộ tịch của Bộ Tư pháp cho tất cả công chức làm công tác hộ tịch các Phòng Tư pháp, công chức Tư pháp – Hộ tịch cấp xã.  </t>
  </si>
  <si>
    <t xml:space="preserve">Hỗ trợ cho các tổ chức hành nghề công chứng, UBND xã/phường/thị trấn,  Phòng Tư pháp các huyện, thành phố, Sở Tư pháp thực hiện các nghiệp vụ quản lý các hợp đồng công chứng, chứng thực và dữ liệu ngăn chặn giảm thiểu rủi ro trong hoạt động công chứng/chứng thực các hợp đồng giao dịch và nâng cao hiệu quả quản lý nhà nước
</t>
  </si>
  <si>
    <t>- Xây dựng và nâng cấp các cơ sở dữ liệu quản lý các giá trị văn hóa, du lịch của tỉnh, bao gồm các khu di tích lịch sử, văn hóa tâm linh, làng nghề và văn hóa phi vật thể của tỉnh Bắc Giang.
- Triển khai cơ sở dữ liệu quản lý lưu trú du khách tập trung.
- Hệ thống phần mềm, cơ sở dữ liệu được triển khai tại Sở Văn hóa, Thể thao và Du lịch và các đơn vị trực thuộc.</t>
  </si>
  <si>
    <t>Phục vụ minh bạch, cung cấp thông tin cho tổ chức, doanh nghiệp công dân. Lộ trình từng bước xây dựng, tạo lập các hệ thống dữ liệu mở (Open data) về :  quy hoạch, dự án đầu tư, đấu thầu, chi tiêu ngân sách, dự án khoa học, du lịch, văn hóa ….</t>
  </si>
  <si>
    <t>- Năm 2020 xây dựng Cổng An sinh xã hội tích hợp với cổng dịch vụ công tỉnh Bắc Giang; tích hợp cơ sở dữ liệu Quốc gia về ASXH.
- Giai đoạn 2021-2025: Duy trì, phát triển tích hợp CSDL của tỉnh, của Quốc gia về ASXH; tích hợp các CSDL chuyên ngành khác liên quan</t>
  </si>
  <si>
    <t>- Năm 2020 xây dựng Cổng thông tin đối ngoại tỉnh Bắc Giang; tích hợp với CSDL về thông tin đối ngoại của tỉnh
- Giai đoạn 2021-2025: Duy trì, phát triển Cổng thông tin đối ngoại tỉnh Bắc Giang</t>
  </si>
  <si>
    <t xml:space="preserve">Triển khai, phát triển cơ sở dữ liệu về an sinh xã hội, kết nối, chia sẻ dữ liệu với các hệ thống thông tin, cơ sở dữ liệu Quốc gia về an sinh xã hội. </t>
  </si>
  <si>
    <t xml:space="preserve">
Xây dựng phần mềm quản lý CSDL Ban Quản lý Khu công nghiệp và ngành công thương trên nền GIS dùng chung  tỉnh Bắc Giang, triển khai trong giai đoạn 2021-2022.
Xây dựng phần mềm quản lý CSDL ngành Giao thông vận tải trên nền GIS dùng chung  tỉnh Bắc Giang đưa vào sử dụng năm 2023.
Xây dựng phần mềm quản lý CSDL ngành Nông nghiệp trên nền GIS dùng chung  tỉnh Bắc Giang, triển khai trong giai đoạn 2023-2024.
</t>
  </si>
  <si>
    <t>Xây dựng CSDL Quy hoạch, hạ tầng công nghiệp và thương mại
Cập nhật CSDL vào hệ thống GIS dùng chung của tỉnh</t>
  </si>
  <si>
    <t xml:space="preserve">Xây dựng CSDL GIS trong quản lý lưới điện trên địa bàn tỉnh Bắc Giang; cập nhật CSDL vào hệ thống GIS dùng chung của tỉnh </t>
  </si>
  <si>
    <t>Xây dựng CSDL ngành Giao thông vận tải
Cập nhật CSDL vào hệ thống GIS dùng chung của tỉnh</t>
  </si>
  <si>
    <t>Xây dựng CSDL hiện trạng và quy hoạch tài nguyên khoáng sản, tài nguyên nước
Cập nhật CSDL vào hệ thống GIS dùng chung của tỉnh</t>
  </si>
  <si>
    <t>Cập nhật bổ sung các đồ án quy hoạch chung, quy hoạch phân khu, quy hoạch chi tiết trên địa bàn tỉnh
Cập nhật CSDL vào hệ thống GIS dùng chung của tỉnh</t>
  </si>
  <si>
    <t>Xây dựng CSDL công trình thủy lợi
Cập nhật CSDL vào hệ thống GIS dùng chung của tỉnh</t>
  </si>
  <si>
    <t>Xây dựng CSDL chất lượng nông lâm thủy sản
Cập nhật CSDL vào hệ thống GIS dùng chung của tỉnh</t>
  </si>
  <si>
    <t>Xây dựng CSDL giám sát dịch bệnh (vật nuôi, cây trồng)
Cập nhật CSDL vào hệ thống GIS dùng chung của tỉnh</t>
  </si>
  <si>
    <t>Xây dựng CSDL về các sản phẩm, khu vực trồng trọt nông nghiệp trọng điểm
Cập nhật CSDL vào hệ thống GIS dùng chung của tỉnh</t>
  </si>
  <si>
    <t xml:space="preserve">Xây dựng các CSDL nền của tỉnh </t>
  </si>
  <si>
    <t xml:space="preserve">Tạo lập Kho dữ liệu dùng chung của tỉnh </t>
  </si>
  <si>
    <t xml:space="preserve">Xây dựng cơ sở dữ liệu đặc tả tài liệu điện tử có giá trị pháp lý tập trung </t>
  </si>
  <si>
    <t xml:space="preserve">Xây dựng phần mềm số hóa </t>
  </si>
  <si>
    <t>Triển khai số hóa tài liệu cho các cơ quan nhà nước trên địa bàn tỉnh</t>
  </si>
  <si>
    <t xml:space="preserve">Xây dựng các CSDL nền của tỉnh như: đất đai, xây dựng, doanh nghiệp, kết nối với các cơ sở dữ liệu chuyên ngành như hộ tịch, y tế, giáo dục, du lịch, lao động việc làm, an sinh xã hội,… </t>
  </si>
  <si>
    <t>Xây dựng kho lưu trữ điện tử, dữ liệu, hồ sơ điện tử tập trung</t>
  </si>
  <si>
    <t>Xây dựng cơ sở dữ liệu đặc tả tài liệu điện tử có giá trị pháp lý tập trung phục vụ tích hợp, chia sẻ, triển khai Chính quyền điện tử, Chính quyền số của tỉnh; cung cấp danh mục dữ liệu đã được số hóa theo quy định để tổ chức tích hợp, chia sẻ cho các hệ thống thông tin của các cơ quan nhà nước bảo đảm dữ liệu được thu thập một lần</t>
  </si>
  <si>
    <t>Xây dựng phần mềm phục vụ số hóa và chuẩn hóa kết quả giải quyết TTHC còn hiệu lực cho các đơn vị trên địa bàn tỉnh.</t>
  </si>
  <si>
    <t>Triển khai số hóa tài liệu cho các cơ quan nhà nước trên địa bàn tỉnh theo quy định</t>
  </si>
  <si>
    <t>Xây dựng Cổng thông dịch vụ công trực tuyến của tỉnh</t>
  </si>
  <si>
    <t xml:space="preserve">Chuẩn hóa hệ thống phần mềm một cửa điện tử </t>
  </si>
  <si>
    <t>Nâng cấp, nhân rộng hệ thống phần mềm quản lý văn bản và điều hành công việc</t>
  </si>
  <si>
    <t>Nâng cấp hệ thống thư điện tử công vụ tỉnh Bắc Giang</t>
  </si>
  <si>
    <t>Nâng cấp, phát triển Cổng thông thông tin điện tử của tỉnh</t>
  </si>
  <si>
    <t>Phát triển hệ thống chứng thực điện tử và quản trị chữ ký số tỉnh Bắc Giang</t>
  </si>
  <si>
    <t>Xây dựng CSDL công dân tỉnh Bắc Giang</t>
  </si>
  <si>
    <t>Xây dựng hệ thống thông tin báo cáo tỉnh Bắc Giang</t>
  </si>
  <si>
    <t>Xây dựng hệ thống thông tin phục vụ họp và xử lý công việc của UBND tỉnh</t>
  </si>
  <si>
    <t>Tổ chức khai thác Kho dữ liệu dùng chung của tỉnh thông qua Cổng dữ liệu mở tỉnh Bắc Giang. Kết nối với các CSDL, hệ thống thông tin quốc gia, hệ thống thông tin triển khai từ trung ương đến địa phương</t>
  </si>
  <si>
    <t>Triển khai ứng dụng dụng công nghệ mới nhất về truyền thông xã hội, cung cấp thông tin và dịch vụ hành chính công một cách đơn giản, thuận tiện trên di động nhằm nâng cao sự tương tác giữa chính quyền và người dân. Xây dựng, hoàn thiện Hệ thống tiếp nhận, xử lý phản ánh, kiến nghị của người dân, doanh nghiệp; tận dụng các kênh xã hội để tương tác và gia tăng sự tham gia của người dân.</t>
  </si>
  <si>
    <t>Xây dựng Cổng thông tin điện tử cung cấp thông tin, hướng dẫn công chức, viên chức của tỉnh khai thác, sử dụng các ứng dụng CNTT dùng chung của tỉnh</t>
  </si>
  <si>
    <t>Duy trì, cập nhật bổ sung, phát triển Cổng dịch vụ công trực tuyến</t>
  </si>
  <si>
    <t>Duy trì, cập nhật bổ sung, phát triển hệ thống phần mềm một cửa điện tử của tỉnh</t>
  </si>
  <si>
    <t>Tiếp tục duy trì, nâng cấp, nhân rộng hệ thống phần mềm quản lý văn bản và điều hành công việc tích hợp từ tỉnh đến xã, tích hợp ứng dụng chữ ký số, bảo đảm an ninh thông tin, tích hợp đăng nhập 1 lần SSO; tích hợp chữ ký số trên thiết bị di động; đảm bảo an toàn thông tin toàn hệ thống; hoàn thiện hệ thống cơ sở dữ liệu lưu trữ điện tử phục vụ tra cứu toàn tỉnh và tích hợp, chia sẻ với hệ thống quản lý văn bản tích hợp trong toàn quốc.</t>
  </si>
  <si>
    <t>Duy trì hệ thống; triển khai tiếp cho các đơn vị sự nghiệp trong toàn tỉnh.</t>
  </si>
  <si>
    <t>- Nâng cấp các dịch vụ thông tin; xây dựng các ứng dụng tích hợp; Nâng cấp giao diện;Nâng cấp các cổng thành phần của các đơn vị sở, ngành, Ủy ban nhân dân cấp huyện. Triển khai Cổng TTĐT đến 100% các xã, phường, thị trấn</t>
  </si>
  <si>
    <t>- Hệ thống phần mềm quản trị chữ ký số.
- Tích hợp chữ ký số trên thiết bị di động cho phần mềm quản lý văn bản và điều hành công việc; tích hợp chữ ký số trên thiết bị di động cho các chứng thư số cá nhân đã cấp.
- Triển khai thí điểm hệ thống quản lý tập trung vòng đời chứng thư số và thiết bị lưu khóa bí mật TMS.
- Xây dựng hệ thống cung cấp và quản lý dịch vụ ký số trên di động - AP riêng cho tỉnh Bắc Giang.
- Tích hợp chữ ký số trên phần mềm dùng chung của tỉnh (một cửa điện tử, cổng thông tin điện tử..).</t>
  </si>
  <si>
    <t>CSDL công dân phục vụ các cấp các ngành, hệ thống sẽ tích hợp với CSDL do Công an tỉnh sẽ triển khai (đây là 1 trong những cơ sở dữ liệu trọng điểm do Chính phủ yêu cầu triển khai). CSDL sẽ triển khai theo nhiều giai đoạn</t>
  </si>
  <si>
    <t>Xây dựng hệ thống thông tin báo cáo tỉnh Bắc Giang theo quy định tại Nghị định số 09/2019/NĐ-CP; triển khai đến các sở, cơ quan thuộc UBND tỉnh, UBND các huyện/thành phố</t>
  </si>
  <si>
    <t>Đầu tư cơ sở vật chất, trang thiết bị CNTT, phần mềm tại  01 phòng họp của  UBND tỉnh để xây dựng phòng họp không giấy và ứng dụng giao việc tức thì-nhắc việc thông minh</t>
  </si>
  <si>
    <t>Xây dựng Cổng dữ liệu mở tỉnh Bắc Giang</t>
  </si>
  <si>
    <t>Xây dựng Hệ thống tiếp nhận, xử lý phản ánh, kiến nghị của người dân, doanh nghiệp</t>
  </si>
  <si>
    <t>Xây dựng Hệ thống quản lý, điều hành thông tin kế hoạch - tài chính tỉnh Bắc Giang</t>
  </si>
  <si>
    <t>Xây dựng Hệ thống Y tế thông minh tỉnh Bắc Giang</t>
  </si>
  <si>
    <t>Xây dựng Hệ thống giáo dục thông minh tỉnh Bắc Giang</t>
  </si>
  <si>
    <t>Xây dựng mô hình đô thị thông minh tại thành phố Bắc Giang</t>
  </si>
  <si>
    <t>Xây dựng hệ thống tài nguyên, môi trường thông minh tỉnh Bắc Giang</t>
  </si>
  <si>
    <t>Xây dựng hệ thống du lịch thông minh tỉnh Bắc Giang</t>
  </si>
  <si>
    <t>Xây dựng hệ thống nông nghiệp thông minh tỉnh Bắc Giang</t>
  </si>
  <si>
    <t>Xây dựng hệ thống giao thông thông minh tỉnh Bắc Giang</t>
  </si>
  <si>
    <t>Xây dựng dịch vụ thông minh trong lĩnh vực công nghiệp và phát triển thương mại điện tử</t>
  </si>
  <si>
    <t>Xây dựng dịch vụ thông minh trong lĩnh vực lao động thương binh và xã hội</t>
  </si>
  <si>
    <t xml:space="preserve">Xây dựng hệ thống cơ sở dữ liệu ngành giáo dục tập trung; Hệ thống phần mềm phục vụ điều hành chuyên ngành; Xây dựng các dịch vụ - tiện ích qua app; Hệ thống quản lý giáo dục và đào tạo trực tuyến; Thực hiện kết nối trao đổi dữ liệu giữa hệ thống điều hành chuyên ngành Giáo dục và đào tạo với Trung tâm điều hành của tỉnh.
</t>
  </si>
  <si>
    <t>Hệ thống phần mềm phục vụ cung cấp dịch vụ thông minh và công tác chỉ đạo điều hành; Cung cấp dịch vụ đảm bảo an ninh trật tự, an toàn giao thông …; Ứng dụng trong quản lý đô thị; Triển khai thí điểm lĩnh vực khác trên địa bàn.</t>
  </si>
  <si>
    <t>Xây dựng và vận hành cơ sở dữ liệu đất đai của các huyện, thành phố, thị xã; Hệ thống và thiết bị quan trắc, giám sát, vận chuyển, xử lý môi trường từ trung tâm quản lý và điều hành; Thu thập và truyền phát thông tin/dữ liệu thông qua hệ thống cảm biến; đường truyền internet, wifi hoặc tín hiệu vệ tinh; Hệ thống cảnh báo sớm, khả năng dự đoán tình huống và khả năng hỗ trợ nhà quản lý đưa ra quyết định; Thực hiện kết nối trao đổi dữ liệu giữa hệ thống điều hành chuyên ngành Tài nguyên, môi trường với Trung tâm điều hành của tỉnh.</t>
  </si>
  <si>
    <t xml:space="preserve">Xây dựng hệ thống thông tin quản lý du lịch; Phát triển cổng thông tin điện tử du lịch và app mobile du lịch cung cấp các tiện ích cho du khách, doanh nghiệp và nhà quản lý; Thực hiện kết nối trao đổi dữ liệu giữa hệ thống điều hành chuyên ngành Du lịch với Trung tâm điều hành của tỉnh.
</t>
  </si>
  <si>
    <t>Ứng dụng công nghệ mã số mã vạch, truy xuất nguồn gốc thực hiện mục tiêu an toàn thực phẩm, nâng cao hiệu quả kiểm tra, giám sát, quản lý nhà nước; Dữ liệu Quy trình sản xuất đến tiêu thụ được số hóa;Trang bị các thiết bị cảm biến tại một số vùng, cơ sở sản xuất trọng; Thực hiện kết nối trao đổi dữ liệu giữa hệ thống điều hành chuyên ngành Nông nghiệp với Trung tâm điều hành của tỉnh.</t>
  </si>
  <si>
    <t xml:space="preserve">Hoàn thiện hệ thống giao thông thông minh từ hệ thống giám sát giao thông và xử phạt; Phòng điều hành giao thông; Thực hiện kết nối trao đổi dữ liệu giữa hệ thống điều hành chuyên ngành Giao thông với Trung tâm điều hành của tỉnh.
</t>
  </si>
  <si>
    <t xml:space="preserve">Xây dựng chương trình nâng cao năng lực, chất lượng sản xuất; Triển khai thí điểm mô hình sản xuất tự động ứng dụng CNTT, IoT và các thành tựu CMCN 4.0; Phát triển thương mại điện tử của tỉnh Bắc Giang.
</t>
  </si>
  <si>
    <t xml:space="preserve">Xây dựng hệ thống CSDL về LĐTBXH trực thuộc Sở LĐTBXH; Xây dựng các phần mềm phục vụ công tác quản lý, chỉ đạo và điều hành ngành LĐTBXH; Thực hiện kết nối trao đổi dữ liệu giữa hệ thống điều hành chuyên ngành Lao động, Thương binh và Xã hội với Trung tâm điều hành của tỉnh.
</t>
  </si>
  <si>
    <t>Xây dựng Trung tâm giám sát an toàn, an ninh mạng (SOC)</t>
  </si>
  <si>
    <t xml:space="preserve">Xây dựng Trung tâm điều hành an toàn, an ninh mạng, thực hiện giám sát, phân tích, phát hiện và cảnh báo sớm với các tấn công vào hệ thống mạng của tỉnh. 
Trang bị các thiết bị và phần mềm an toàn bảo mật để giám sát, cảnh báo, phân tích, xử lý ngăn chặn, khắc phục sự cố.
</t>
  </si>
  <si>
    <t>Nâng cấp hạ tầng trung tâm dữ liệu tỉnh đảm bảo an toàn, an ninh thông tin đáp ứng triển khai CQS</t>
  </si>
  <si>
    <t>2022-2023</t>
  </si>
  <si>
    <t>Bạc Liêu</t>
  </si>
  <si>
    <t>Xây dựng hệ thống mạng trong các cơ quan nhà nước trực thuộc UBND theo kiến trúc CQĐT</t>
  </si>
  <si>
    <t>Chuyển đổi sử dụng mạng IPv6 trên hệ thống mạng, các HTTT của các CQNN</t>
  </si>
  <si>
    <t>Nâng cấp và xây dựng lại hệ thống mạng LAN, hệ thống máy chủ, hệ thống bảo mật chống xâm nhập cho hệ thống máy chủ hiện có của  VP UBND tỉnh</t>
  </si>
  <si>
    <t>Triển khai hệ thống Hội nghị truyền hình trực tuyến cấp xã giai đoạn 1</t>
  </si>
  <si>
    <t>Triển khai hệ thống HNTH trực tuyến tại Sở VHTTDL</t>
  </si>
  <si>
    <t>Nâng cấp thiết bị phòng họp trực tuyến của tỉnh và 7 đơn vị cấp huyện đảm bảo đồng bộ hình ảnh, âm thanh</t>
  </si>
  <si>
    <t>Hoàn thiện nền tảng tích hợp chia sẻ dữ liệu của tỉnh kết nối, liên thông các HTTT, CSDL của tỉnh với NGSP giai đoạn 1</t>
  </si>
  <si>
    <t>Xây dựng và triển khai Đề án đô thị thông minh tỉnh Bạc Liêu</t>
  </si>
  <si>
    <t>Hoàn thiện các thành phần trong kiến trúc ICT phát triển đô thị thông minh tỉnh Bạc Liêu; xác định rõ các nội dung, hạng mục đầu tư, bố trí và thu hút mọi nguồn lực, thực hiện các lộ trình để xây dựng thành công CQĐT, đô thị thông minh và đưa bạc liêu trở thành tỉnh phát triển về ứng dụng CNTT</t>
  </si>
  <si>
    <t>Xây dựng hệ thống lưu trữ điện tử, số hóa tài liệu của các cơ quan nhà nước trên địa bàn tỉnh</t>
  </si>
  <si>
    <t>2021-2055</t>
  </si>
  <si>
    <t>Xây dựng hệ thống CSDL về vi bằng; thực hiện đăng ký và quản lý CSDL về vi bằng</t>
  </si>
  <si>
    <t>Tin học hóa các quy trình nghiệp vụ về văn thư, lưu trữ, bao gồm công tác thu thập, bảo quản và sử dụng tài liệu lưu trữ</t>
  </si>
  <si>
    <t>Khắc phục hạn chế khi xử lý bằng phương pháp thủ công, nâng cao hiệu quả quản lý, xây dựng một CSDL thống nhất trên toàn tỉnh phuc vụ cho các hoạt động hỗ trợ nghiệp vụ và tra cứu thông tin về dữ liệu vi bằng</t>
  </si>
  <si>
    <t>Số hóa sổ hộ tịch trên địa bàn tỉnh Bạc Liêu</t>
  </si>
  <si>
    <t>Xây dựng CSDL về thông tin ngăn chặn và thông tin về hợp đồng, giao dịch đã công chứng</t>
  </si>
  <si>
    <t xml:space="preserve">Số hóa tài liệu và ứng dụng CNTT tại kho lưu trữ lịch sử </t>
  </si>
  <si>
    <t>Xây dựng trang thông tin điện tử phổ biến giáo dục pháp luật</t>
  </si>
  <si>
    <t>Xây dựng hệ thống quản lý trạm BTS tỉnh Bạc Liêu trên hệ thống GIS</t>
  </si>
  <si>
    <t>Xây dựng phần mềm quản lý các công trình di tích lịch sử văn hóa trên địa bàn tỉnh</t>
  </si>
  <si>
    <t>Xây dựng cổng thông tin du lịch thông minh</t>
  </si>
  <si>
    <t>Xây dựng hệ thống thông tin báo cáo của tỉnh, kết nối với hệ thống báo cáo CP</t>
  </si>
  <si>
    <t>Triển khai phòng họp không giấy tờ tại các Sở, ban ngành cấp tỉnh và UBND các huyện, thị xã, tp</t>
  </si>
  <si>
    <t>Triển khai phòng họp không giấy tại VP UBND tỉnh</t>
  </si>
  <si>
    <t>Duy trì hoạt động Cổng TTĐT tỉnh và các sở ngành</t>
  </si>
  <si>
    <t>Triển khai hoồ sơ sức khỏe điện tử tỉnh Bạc Liêu giai đoạn 1</t>
  </si>
  <si>
    <t>Liên thông thuế điện tử giữa cơ quan thuế và cơ quan TNMT</t>
  </si>
  <si>
    <t>Trang bị hạ tầng CNTT có cấu hình đủ mạnh phục vụ trong quá trình ứng dụng CNTT</t>
  </si>
  <si>
    <t>Xây dựng hệ thống công khai thông tin về tài nguyên và môi trường tỉnh Bạc Liêu trên môi trường điện tử giai đoạn 1</t>
  </si>
  <si>
    <t>Chuyển thông tin thuế giữa VP đăng ký đất đai và cơ quan thuế, công khai thông tin hiện đại hóa hình thức tiếp nhận thông tin, nâng cao quản lý, sử dụng thông tin TNMT</t>
  </si>
  <si>
    <t>Trang bị phần mềm bảo đảm an toàn thông tin cho phòng máy chủ tại VP UBND tỉnh</t>
  </si>
  <si>
    <t>Ứng dụng chữ ký số trong trao đổi văn bản điện tử của các cơ quan NN</t>
  </si>
  <si>
    <t>Nhóm các dự án, nhiệm vụ thực hiện Nghị quyết số 252/NQ-HĐND ngày 04/6/2020 của HĐND tỉnh</t>
  </si>
  <si>
    <t>Các dự án thí điểm công nghệ mới cho lĩnh vực thành phố thông minh</t>
  </si>
  <si>
    <t>Nhóm các dự án, nhiệm vụ thực hiện theo Chương trình Chuyển đổi số quốc gia, Chương trình chuyển đổi số của tỉnh</t>
  </si>
  <si>
    <t>Nhóm các dự án, nhiệm vụ xây dựng Hạ tầng kỹ thuật</t>
  </si>
  <si>
    <t xml:space="preserve">Nhóm các dự án, nhiệm vụ triển khai xây dựng các hệ thống nền tảng </t>
  </si>
  <si>
    <t xml:space="preserve">Nhóm các dự án, nhiệm vụ xây dựng và phát triển dữ liệu </t>
  </si>
  <si>
    <t>Nhóm các dự án, nhiệm vụ phát triển các ứng dụng, dịch vụ CNTT</t>
  </si>
  <si>
    <t>Nhóm các dự án, nhiệm vụ bảo đảm an toàn thông tin</t>
  </si>
  <si>
    <t xml:space="preserve">Nhóm các dự án, nhiệm vụ phát triển nguồn nhân lực </t>
  </si>
  <si>
    <t>Các dự án, nhiệm vụ phát triển công nghiệp CNTT</t>
  </si>
  <si>
    <t>Tập trung triển khai thành phố thông minh trong các lĩnh vực ưu tiên</t>
  </si>
  <si>
    <t>Các dự án thí điểm triển khai các công nghệ mới phục vụ cho các lĩnh vực ưu tiên của thành phố thông minh như AI, Bigdata, VR, IoT, Blockchain,...; quy mô dưới 15 tỷ. Là cơ sở để đánh giá, lựa chọn giải pháp công nghệ cho việc triển khai quy mô lớn hơn</t>
  </si>
  <si>
    <t>Triển khai các dự án, nhiệm vụ chuyển đổi số của các ngành trên 3 lĩnh vực: chính phủ số, kinh tế số, xã hội số phù hợp với chỉ đạo của Trung ương, của UBND tỉnh và tình hình thực tiễn của địa phương</t>
  </si>
  <si>
    <t>Các dự án, nhiệm vụ xây dựng, nâng cấp, mở rộng, vận hành Hạ tầng kỹ thuật phát triển Chính quyền điện tử/ Chính quyền số gồm Trung tâm dữ liệu, Mạng truyền số liệu, Các hệ thống lưu trữ, bảo mật,…</t>
  </si>
  <si>
    <t>Xây dựng các nền tảng số dùng chung toàn tỉnh, toàn ngành để bảo đảm sự thống nhất trên quy mô toàn tỉnh</t>
  </si>
  <si>
    <t>xây dựng và phát triển các hệ thống thông tin, cơ sở dữ liệu dùng chung và chuyên ngành phát triển Chính quyền điện tử/ Chính quyền số bảo đảm khả năng tích hợp, chia sẻ dữ liệu; hình thành kho dữ liệu dùng chung và hệ sinh thái dữ liệu mở</t>
  </si>
  <si>
    <t>Phát triển các ứng dụng CNTT dùng chung, ứng dụng chuyên ngành; Phát triển các ứng dụng CNTT trên nền tảng thiết bị di động</t>
  </si>
  <si>
    <t>Bảo đảm an toàn thông tin 4 lớp, theo cấp độ và phù hợp với chỉ đạo của Chính phủ; tăng cường tập huấn, diễn tập, chủ động ứng phó với các sự cố an toàn thông tin mạng</t>
  </si>
  <si>
    <t>Các dự án, nhiệm vụ đào tạo, phát triển nhân lực CNTT cho cán bộ lãnh đạo, quản lý, cán bộ chuyên trách CNTT và cán bộ, công chức, viên chức các cơ quan</t>
  </si>
  <si>
    <t>Các nhiệm vụ, dự án hỗ trợ phát triển khu CNTT tập trung; nâng cao năng lực quản lý nhà nước về công nghiệp CNTT</t>
  </si>
  <si>
    <t>Bắc Ninh</t>
  </si>
  <si>
    <t>Đầu tư và nâng cấp trang thiết bị CNTT; phần mềm bản quyền hệ thống; thiết lập cấu hình hệ thống mạng tại Data Center</t>
  </si>
  <si>
    <t xml:space="preserve">Nâng cấp, phát triển hạ tầng và dịch vụ Trung tâm giám sát, điều hành đô thị thông minh IOC (Intelligent Operation Center) </t>
  </si>
  <si>
    <t>Nâng cấp, mở rộng Mạng truyền số liệu chuyên dùng cấp II/WAN của tỉnh đảm bảo 100% các cơ quan nhà nước từ tỉnh đến xã được kết nối vào hệ thống mạng truyền số liệu chuyên dùng.</t>
  </si>
  <si>
    <t xml:space="preserve">Xây dựng, hoàn thiện hạ tầng CNTT tại các cơ quan nhà nước trên địa bàn tỉnh đảm bảo triển khai các hệ thống thông tin và dịch vụ công trực tuyến. </t>
  </si>
  <si>
    <t>Thực hiện Chuyển đổi IPv6 trên mạng lưới, hạ tầng CNTT của tỉnh</t>
  </si>
  <si>
    <t>Hoàn thiện hạ tầng kỹ thuật CNTT đảm bảo năng lực triển khai các nền tảng, ứng dụng và cơ sở dữ liệu dùng chung toàn tỉnh phục vụ phát triển Chính quyền điện tử/Chính quyền số</t>
  </si>
  <si>
    <t>Bảo đảm phát triển các dịch vụ đô thị thông minh trên phạm vi toàn tỉnh</t>
  </si>
  <si>
    <t>100% các cơ quan nhà nước từ tỉnh đến xã được kết nối vào hệ thống mạng truyền số liệu chuyên dùng để khai thác, sử dụng các hệ thống thông tin dùng chung</t>
  </si>
  <si>
    <t>Triển khai IPv6 trên mạng lưới hạ tầng, dịch vụ CNTT của tỉnh (chuyển đổi ứng dụng từ IPv4 sang IPv6 đối với mạng lưới, dịch vụ CNTT của các cơ quan nhà nước), đảm bảo sự phát triển, tính sẵn sàng tương thích với sự phát triển mạnh mẽ của các xu hướng công nghệ mới trong cuộc cách mạng công nghiệp 4.0.</t>
  </si>
  <si>
    <t>Bình Định</t>
  </si>
  <si>
    <t>Xây dựng Nền tảng chia sẻ, tích hợp cấp tỉnh LGSP giai đoạn 2</t>
  </si>
  <si>
    <t>Triển khai nâng cấp, phát triển hệ thống phần mềm văn phòng điện tử trên địa bàn tỉnh</t>
  </si>
  <si>
    <t>Đầu tư, duy trì trung tâm điều hành an ninh mạng (SOC)</t>
  </si>
  <si>
    <t>Xây dựng Kho CSDL dùng chung tỉnh Bình Định và kho dữ liệu mở phục vụ chuyển đổi số tỉnh giai đoạn 2021-2025</t>
  </si>
  <si>
    <t>Nâng cấp, kết nối, tích hợp, chia sẻ dữ liệu của Cổng dịch vụ công trực tuyến, hệ thống phần mềm một cửa điện tử tỉnh Bình Định với Cổng dịch vụ công quốc gia, các CSDL quốc gia, chuyên ngành</t>
  </si>
  <si>
    <t>Xây dựng nâng cấp ứng dụng phần mềm quản lý lưu trú cho thiết bị di động (iOS và Android)</t>
  </si>
  <si>
    <t>Xây dựng hệ thống ứng dụng CNTT trên thiết bị di động thông minh để hỗ trợ phổ biến đường lối, chính sách, pháp luật; giáo dục về giới tính, quyền phụ nữ, quyền trẻ em cho đồng bào DTTS; cung cấp thông tin việc làm phù hợp với trình trình độ, nhu cầu của đồng bào DTTS trên địa bàn tỉnh</t>
  </si>
  <si>
    <t>Xây dựng và phát triển Bộ từ điển tiếng dân tộc điện tử gồm 3 thứ tiếng thuộc 3 dân tộc thiểu số chủ yếu, sinh sống lâu đời trên địa bàn tỉnh: Chăm H’roi, Bana Kriêm, H’rê</t>
  </si>
  <si>
    <t>Xây dựng trang thông tin điện tử của UBND cấp xã.</t>
  </si>
  <si>
    <t>Triển khai xây dựng hệ thống phần mềm họp không giấy</t>
  </si>
  <si>
    <t>Xây dựng Hệ thống lưu trữ điện tử tại Lưu trữ cơ quan, đơn vị, địa phương, Hệ thống lưu trữ điện tử tại Lưu trữ lịch sử tỉnh</t>
  </si>
  <si>
    <t>Xây dựng các nền tảng, dịch vụ phát triển đô thị thông minh; Xây dựng hệ sinh thái y tế, giáo dục, du lịch, giao thông, môi trường thông minh…</t>
  </si>
  <si>
    <t>Hệ thống nền tảng tích hợp và chia sẻ dữ liệu LGSP của tỉnh đảm bảo triển khai các giải pháp kết nối giữa các hệ thống CNTT trên địa bàn tỉnh và với các hệ thống hệ thống thông tin, cơ sở dữ liệu của các bộ, ngành Trung ương.</t>
  </si>
  <si>
    <t>Trung tâm giám sát an toàn thông tin SOC (Security Operation Center) tỉnh Bình Định kết nối với Trung tâm giám sát an toàn không gian mạng Quốc gia NCSC (National Cyber Security Cente), bảo đảm an toàn an ninh thông tin.</t>
  </si>
  <si>
    <t>Phục vụ chuyển đổi số tỉnh giai đoạn 2021-2025</t>
  </si>
  <si>
    <t>Theo Nghị quyết số 17/NQ-CP ngày  07/03/2019 của Chính phủ</t>
  </si>
  <si>
    <t>Thực hiện Quyết định số 414/QĐ-TTg ngày 12/4/2019 của Chính phủ phê duyệt Đề án “Tăng cường ứng dụng CNTT hỗ trợ đồng bào dân tộc thiểu số phát triển  Kinh tế - Xã hội và đảm bảo an ninh, trật tự vùng đồng bào dân tộc thiểu số Việt Nam giai đoạn 2019-2025”; Quyết định số 4741/QĐ-UBND ngày 18/12/2019 của UBND tỉnh ban hành Kế hoạch triển khai thực hiện Đề án.</t>
  </si>
  <si>
    <t>Hình thành kênh giao tiếp, tương tác trên môi trường mạng giữa người dân với chính quyền cơ sở, đáp ứng yêu cầu công khai, minh bạch thông tin về hoạt động phục vụ Nhân dân của các cấp chính quyền (Thực hiện theo Thông báo Kết luận số 141/TB-UBND ngày 01/6/2020 của UBND tỉnh).</t>
  </si>
  <si>
    <t>Theo Quyết định số 458/QĐ-TTg ngày 03/4/2020 của Thủ tướng Chính phủ phê duyệt Đề án “Lưu trữ tài liệu điện tử của các cơ quan nhà nước giai đoạn 2020 – 2025”.</t>
  </si>
  <si>
    <t>Phát triển đô thị thông minh theo Quyết định số 950/QĐ-TTg ngày 01/8/2018 của Thủ tướng Chính phủ phê duyệt Đề án phát triển đô thị thông minh bền vững Việt Nam giai đoạn 2018 - 2025 và định hướng đến năm 2030</t>
  </si>
  <si>
    <t>(Xây dựng ứng dụng số hóa dùng chung; Chuyển đổi, chuẩn hóa, tạo mới kết nối CSDL dùng chung, CSDL chuyên ngành; Xây dựng phần mềm cập nhật CSDL về quy hoạch xây dựng, quy hoạch đô thị ngành Xây dựng, gắn kết với CSDL số từ ngành Tài nguyên và Môi trường phục vụ quy hoạch và quản lý đô thị.</t>
  </si>
  <si>
    <t xml:space="preserve">Xây dựng mô hình Trung tâm giám sát, điều hành đô thị thông minh </t>
  </si>
  <si>
    <t>(Xây dựng trung tâm IOC giai đoạn 2, 3; Xây dựng hệ thống ứng dụng vận hành Trung tâm IOC; Hệ thống phần cứng giám dát ĐTTM)</t>
  </si>
  <si>
    <t xml:space="preserve">: Xây dựng hoàn thiện nền tảng phát triển đô thị thông minh </t>
  </si>
  <si>
    <t>(Đầu tư, nâng cấp, duy trì hạ tầng dùng chung: Mạng WAN; Triển khai hệ thống đảm bảo ATTT hạ tầng ĐTTM; Nâng cao năng lực đội ngũ ATTT)</t>
  </si>
  <si>
    <t>2023-2024</t>
  </si>
  <si>
    <t>Thực hiện việc chuyển đổi số; liên kết, liên thông các hệ thống thông tin</t>
  </si>
  <si>
    <t>Xây dựng hệ sinh thái y tế thông minh</t>
  </si>
  <si>
    <t>Đầu tư hạ tầng cơ bản phát triển dịch vụ y tế thông minh; Xây dựng nền tảng tích hợp, chia sẻ, liên thông ngành y tế; Hoàn thiện hệ thống ứng dụng chuyên ngành y tế; Phát triển hệ thống ứng dụng y tế thông minh</t>
  </si>
  <si>
    <t xml:space="preserve">Xây dựng hệ sinh thái giáo dục thông minh </t>
  </si>
  <si>
    <t>Đầu tư hạ tầng cơ bản phát triển dịch vụ giáo dục thông minh; Xây dựng nền tảng tích hợp, chia sẻ, liên thông ngành giáo dục; Hoàn thiện hệ thống ứng dụng chuyên ngành giáo dục; Phát triển hệ thống ứng dụng giáo dục thông minh</t>
  </si>
  <si>
    <t xml:space="preserve">Xây dựng hệ sinh thái du lịch thông minh </t>
  </si>
  <si>
    <t>Đầu tư hạ tầng cơ bản phát triển dịch vụ du lịch thông minh; Xây dựng nền tảng tích hợp, chia sẻ, liên thông ngành du lịch; Hoàn thiện hệ thống ứng dụng chuyên ngành du lịch; Phát triển hệ thống ứng dụng du lịch thông minh</t>
  </si>
  <si>
    <t>Phát triển các dịch vụ giao thông thông minh</t>
  </si>
  <si>
    <t>Đầu tư hệ thống cảm biến môi trường; Xây dựng hệ thống thông tin giám sát, phân tích, xử lý phục vụ nghiệp vụ quản lý môi trường</t>
  </si>
  <si>
    <t xml:space="preserve">Phát triển kinh tế số </t>
  </si>
  <si>
    <t>Nâng cấp hệ thống thông tin doanh nghiệp; Nâng cấp sàn giao dịch điện tử; Xây dựng hệ thống thông tin quản lý nguồn nhân lực lao động trên địa bàn tỉnh</t>
  </si>
  <si>
    <t xml:space="preserve">Xây dựng và triển khai thẻ điện tử công chức và thí điểm thẻ điện tử cá nhân, doanh nghiệp </t>
  </si>
  <si>
    <t>Đầu tư thiết bị cảm biến thẻ điện tử; Xây dựng hệ thống tương tác cảm biến; hệ thống giám sát, tổng hợp, thống kê thẻ điện tử</t>
  </si>
  <si>
    <t>Bộ Ngoại giao</t>
  </si>
  <si>
    <t>Xây dựng Cổng TTĐT Bộ Ngoại giao</t>
  </si>
  <si>
    <t>Xây dựng hệ thống thông tin và phần mềm bảo hộ công dân; phần mềm quản lý, hệ thống thông tin và DVCTT về tư pháp, hộ tịch và đăng ký công dân</t>
  </si>
  <si>
    <t>Triển khai các dịch vụ về công tác phi chính phủ trên Cổng DVC</t>
  </si>
  <si>
    <t>Xây dựng nâng cấp dịch vụ ưu đãi miễn trừ ngoại giao và các phần mềm nghiệp vụ quản lý công tác lễ tân</t>
  </si>
  <si>
    <t>Nâng cấp phần mềm quản lý tài sản của bộ và các đơn vị trực thuộc</t>
  </si>
  <si>
    <t>Xây dựng phần mềm quản lý nhà (trong và ngoài nước</t>
  </si>
  <si>
    <t>Xây dựng phần mềm tổng hợp dự toán quyết toán ngành, phần mềm liên thông giữa TCCB-QTTV quản lý hồ sơ cán bộ, lương, BHXH, BHYT</t>
  </si>
  <si>
    <t>Nâng cấp phần mềm quản lý văn bản , kho quản lý tri thức và dịch vụ bảo trì, hỗ trợ kỹ thuật</t>
  </si>
  <si>
    <t>Xây dựng phần mềm CSDL về công tác thi đua khen thưởng</t>
  </si>
  <si>
    <t>Xây dựng hệ thống thông tin báo cáo của BNG</t>
  </si>
  <si>
    <t>Xây dựng CSDLQG về biên giới lãnh thổ</t>
  </si>
  <si>
    <t>Nâng cấp hạ tầng CNTT của UB người VN ở NN</t>
  </si>
  <si>
    <t>Xây dựng LGSP của BNG</t>
  </si>
  <si>
    <t>Xây dựng trung tâm giám sát, điều hành an toàn, an ninh mạng SOC</t>
  </si>
  <si>
    <t>Xây dựng giải pháp HNTH trực tuyến</t>
  </si>
  <si>
    <t>Xây dựng CSDL về người VN ở NN</t>
  </si>
  <si>
    <t>Xây dựng hệ thống phần mềm lãnh sự dùng chung, thống nhất ở trong và ngoài nước</t>
  </si>
  <si>
    <t xml:space="preserve">Tổng </t>
  </si>
  <si>
    <t xml:space="preserve">Xây dựng Hệ thống thông tin Một cửa điện tử của Bộ
</t>
  </si>
  <si>
    <t>Xây dựng phần mềm Một cửa điện tử của Bộ; Kết nối, tích hợp dịch vụ công trực tuyến của Bộ, dịch vụ công trực tuyến Quốc gia giải quyết các thủ tục hành chính</t>
  </si>
  <si>
    <t>Bộ Nông nghiệp và phát triển nông thôn</t>
  </si>
  <si>
    <t xml:space="preserve">Xây dựng hệ thống thông tin báo cáo của Bộ </t>
  </si>
  <si>
    <t>- Xây dựng phần mềm Thông tin báo cáo của Bộ.
- Kết nối với Hệ thôg tin báo cáo của Chính phủ
- Mua máy chủ: 02</t>
  </si>
  <si>
    <t>Dự án Kho Lưu trữ tài liệu lưu trữ điện tử - không gian trưng bày tài liệu lưu trữ quốc gia</t>
  </si>
  <si>
    <t>Bộ Nội vụ</t>
  </si>
  <si>
    <t>Ứng dụng cuộc cách mạng công nghệ trong việc xây dựng và hiện đại hóa công tác quản lý, điều hành của Bộ Nội vụ</t>
  </si>
  <si>
    <t>Xây dựng nền tảng tích hợp chia sẻ dữ liệu của Bộ Nội vụ (LGSP) kết nối, tích hợp chia sẻ dữ liệu với NGSP</t>
  </si>
  <si>
    <t>xây dựng và triển khai thực hiện thẻ Công chức điện tử</t>
  </si>
  <si>
    <t>Xây dựng, triển khai, các hệ thống
thông tin, CSDL chuyên ngành của Bộ Nội vụ</t>
  </si>
  <si>
    <t>Xây dựng khai thác vận hành hệ thống thông tin,báo cáo,  Bộ, ngành và địa phương kết nối với  hệ thống thông tin báo cáo của Chính phủ</t>
  </si>
  <si>
    <t>Xây dựng  khai  thác  vận  hành Đề án CSDL quốc gia về cán bộ, công chức, viên chức trong các CQNN</t>
  </si>
  <si>
    <t>trang bị cơ sở vật chất và ứng dụng công nghệ thông tin tại Thư viện Bộ Nội vụ; thư viện số Bộ Nội vụ</t>
  </si>
  <si>
    <t>Nâng cấp Cổng thông tin điện tử Bộ Nội vụ; Xây dựng Trang/Cổng thông tin điện tử Bộ Nội vụ bằng tiếng nước ngoài</t>
  </si>
  <si>
    <t>Triển khai Đề án “Lưu trữ điện tử”</t>
  </si>
  <si>
    <t>Liên thông phần mềm Voffice và phần mềm Một cửa điện tử của Bộ với các đơn vị trực thuộc</t>
  </si>
  <si>
    <t>Xây dựng, nâng cấp bổ sung các ứng dụng cung cấp dịch vụ công trực tuyến của Bộ theo quy định của Chính phủ; Xây dựng cơ sở dữ liệu điện tử của tổ chức, cá nhân để lưu trữ hồ sơ TTHC của Bộ và cung cấp bản sao điện tử; Số hóa các kết quả giải quyết TTHC còn hiệu lực thuộc thẩm quyền của Bộ từ văn bản giấy sang văn bản điện tử và ký số trên bản điện tử; Cung cấp dịch vụ chia sẻ và xác thực thông tin về kết quả giải quyết TTHC của Bộ</t>
  </si>
  <si>
    <t>Nâng cấp phần mềm Hệ thống thông tin phục vụ Hội nghị và chỉ đạo, điều hành công việc của Lãnh đạo Bộ</t>
  </si>
  <si>
    <t>2024-2025</t>
  </si>
  <si>
    <t xml:space="preserve">Phần mềm Hệ thống thông tin  phục vụ Hội nghị và chỉ đạo, điều hành công việc của Lãnh đạo Bộ
</t>
  </si>
  <si>
    <t>Nâng cấp phần mềm theo dõi trả lời PAKN của cử tri</t>
  </si>
  <si>
    <t xml:space="preserve">Xây dựng hệ thống bảo mật cơ sở dữ liệu và truy cập từ xa cổng thông tin điện tử </t>
  </si>
  <si>
    <t xml:space="preserve">Xây dựng bản đồ tôn giáo và bản đồ cơ sở thờ tự tôn giáo
</t>
  </si>
  <si>
    <t>nâng cấp Phần mềm quản lý chấm điểm Chỉ số cải cách hành chính</t>
  </si>
  <si>
    <t>nâng cấp Hệ thống bồi dưỡng trực tuyến nghiệp vụ (e-Learning) về cải cách hành chính cho công chức thực hiện cải cách hành chính các bộ, ngành, địa phương</t>
  </si>
  <si>
    <t>nâng cấp website của Ban Chỉ đạo cải cách hành chính của Chính phủ: http://caicachhanhchinh.gov.vn</t>
  </si>
  <si>
    <t>Xây dựng phương pháp điều tra xã hội học đo lường sự hài lòng của người dân, tổ chức đối với sự phục vụ  của  cơ  quan  hành  chính  nhà nước  trực  tuyến  giai  đoạn  2021-2025; xây dựng CQDLQG</t>
  </si>
  <si>
    <t>Xây dựng cơ sở dữ liệu về “Hoàn thiện, hiện đại hóa hồ sơ, bản đồ địa giới hành chính và xây dựng cơ sở dữ liệu về địa giới hành chính”;</t>
  </si>
  <si>
    <t>Xây dựng “Hệ thống thông tin quản lý công tác Hợp tác quốc tế của Bộ Nội vụ"</t>
  </si>
  <si>
    <t>Nâng cấp dịch vụ công mức độ 3 trong lĩnh vực thi tuyển công chức của Bộ Nội vụ lên dịch vụ công mức độ 4, thời gian triển khai dự kiến trong năm 2021</t>
  </si>
  <si>
    <t>nâng cấp tốc độ và tính năng Phần mềm tổng hợp kết quả đào tạo, bồi dưỡng cán bộ, công chức, viên chức của các bộ ngành Trung ương và địa phương</t>
  </si>
  <si>
    <t>nâng cấp tốc độ và tính năng Phần mềm tổng hợp báo cáo hoạt động đào tạo, bồi dưỡng của các cơ sở đào tạo, bồi dưỡng cán bộ, công chức</t>
  </si>
  <si>
    <t>Hệ thống phần mềm xử lý thông tin điều tra cơ sở hành chính</t>
  </si>
  <si>
    <t>Nâng cấp Hệ thống quản lý hồ sơ khen thưởng điện tử theo hướng tăng cường quy trình xử lý điện tử, cắt giảm quy trình xử lý trên giấy, tiến tới thực hiện hoàn toàn các thủ tục hành chính công trực tuyến về thi đua, khen thưởng trên môi trường điện tử.</t>
  </si>
  <si>
    <t>Tích hợp Hệ thống hội nghị truyền hình trên internet trong lĩnh vực thi đua, khen thưởng; Hệ thống trao đổi thông tin trên các thiết bị di động lên Hệ thống quản lý hồ sơ khen thưởng điện tử.</t>
  </si>
  <si>
    <t>Hoàn thiện bộ cơ sở dữ liệu về thi đua, khen thưởng đưa vào khaithác, sử dụng trên toàn quốc.</t>
  </si>
  <si>
    <t>Xây dựng Cổng thông tin điện tử theo hướng một cửa, liên thông với các các hệ thống thông tin ngành nội vụ.</t>
  </si>
  <si>
    <t>Triển khai nền tảng tích hợp chia sẻ LGSP của Bộ VHTTDL</t>
  </si>
  <si>
    <t>Xây dựng hoàn thiện hệ thống hạ tầng kỹ thuật, các hệ thống thông tin, cơ sở dữ liệu dùng chung của Bộ</t>
  </si>
  <si>
    <t xml:space="preserve">Xây dựng triển khai Kho dữ liệu phục vụ báo cáo thống kê điều hành ngành VHTTDL </t>
  </si>
  <si>
    <t>Xây dựng và hoàn thiện cơ sở dữ liệu ngành phục vụ công tác quản lý nhà nước và thống kê chuyên ngành</t>
  </si>
  <si>
    <t>- Tích hợp dữ liệu từ nhiều nguồn khác nhau; giúp xác định, quản lý và điều hành các nghiệp vụ một cách hiệu quả và chính xác
- Hình thành nên các Kho dữ liệu ngành VHTTDL, xây dựng ra các báo cáo phục vụ cho lãnh đạo Bộ VHTTDL; giảm bớt quá trình phân tích và báo cáo của Bộ VHTTDL; tiết kiệm thời gian truy xuất báo cáo để phục vụ công tác báo cáo, …</t>
  </si>
  <si>
    <t>- Ưu tiên cập nhật, hoàn thiện cơ sở dữ liệu hiện có đảm bảo kết nối, chia sẻ thông tin và an toàn dữ liệu
- Kết nối với Cổng TTĐT của Bộ, phục vụ học tập, nghiên cứu, tra cứu thông tin của người dân, doanh nghiệp.</t>
  </si>
  <si>
    <t>Xây dựng và triển khai các hệ thống quản lý thông tin tổng thể, tiến tới xây dựng cơ quan điện tử phục vụ chỉ đạo, điều hành công việc của Lãnh đạo Bộ đến cơ quan, đơn vị thuộc Bộ; bảo đảm kết nối liên thông dữ liệu từ Chính phủ đến Bộ và các đơn vị trực thuộc</t>
  </si>
  <si>
    <t>Nâng cấp và mở rộng Hệ thống quản lý văn bản và điều hành tác nghiệp, Hệ thống báo cáo phục vụ công tác quản lý hành chính nhà nước</t>
  </si>
  <si>
    <t>Xây dựng, nâng cấp hệ thống phần mềm nghiệp vụ hiện có đáp ứng nhu cầu công việc cho cơ quan, đơn vị sự nghiệp thuộc Bộ</t>
  </si>
  <si>
    <t>Các phần mềm nghiệp vụ gồm: quản lý nhân sự, kế toán, tài sản, hồ sơ, thi đua khen thưởng, thanh tra... và các phần mềm quản lý đặc thù (tài liệu khoa học, huấn luyện viên, vận động viên...)</t>
  </si>
  <si>
    <t>Nâng cao hiệu quả hoạt động của Cổng TTĐT của Bộ</t>
  </si>
  <si>
    <t>- Duy trì hệ thống Cổng thông tin của Bộ hoạt động ổn đinh, thông suốt, đảm bảo an toàn an ninh thông tin
- Đảm bảo hỗ trợ việc công khai, tích hợp các thông tin, dịch vụ công theo yêu cầu của Nghị định 43/2011/NĐ-CP và các hướng dẫn khác liên quan.
- Mở rộng chức năng, trang thông tin thành phần của Cổng TTĐT Bộ đảm bảo hoạt động hiệu quả;
- Nâng cấp, xây dựng mới, tích hợp một số trang tin điện tử của cơ quan quản lý nhà nước;</t>
  </si>
  <si>
    <t>- Đảm bảo đáp ứng các yêu cầu của Chính phủ, nâng cao tính chính xác, an toàn trong các giao dịch điện tử, đảm bảo an toàn an ninh thông tin;
- Duy trì hoạt động và nâng cấp chức năng cho cổng DVC trực tuyến của Bộ; đảm bảo cung cấp dịch vụ công mức 3, 4; kết nối với Cổng dịch vụ công quốc gia;
- Tăng cường các giải pháp công nghệ thông tin để tiếp nhận, xử lý, phản hồi thông tin với người dân, doanh nghiệp thông qua Cổng thông tin điện tử và các kênh truyền thông khác của Bộ.</t>
  </si>
  <si>
    <t>Đầu tư, nâng cấp, bổ sung trang thiết bị và thuê dịch vụ chuyên nghiệp nhằm nâng cao năng lực bảo đảm an toàn, an ninh thông tin đối với các hệ thống dùng chung của Bộ</t>
  </si>
  <si>
    <t>Xây dựng Trung tâm giám sát, điều hành an toàn, an ninh mạng (SOC); kết nối và chia sẻ thông tin với Trung tâm Giám sát an toàn không gian mạng quốc gia (Cục An toàn thông tin)</t>
  </si>
  <si>
    <t>Nâng cấp và duy trì bảo đảm an toàn thông tin mô hình 4 lớp</t>
  </si>
  <si>
    <t>Đẩy mạnh cung cấp dịch vụ công trực tuyến ở mức 3, 4. Xây dựng module kết nối cổng Dịch vụ công của Bộ với cổng Dịch vụ công Quốc gia</t>
  </si>
  <si>
    <t>Mua sắm thiết bị nâng cấp, duy trì hệ thống Hội nghị truyền hình trực tuyến</t>
  </si>
  <si>
    <t>Nâng cấp tổng thể phần mềm Công báo điện tử tỉnh Cà Mau</t>
  </si>
  <si>
    <t>Nâng cấp phần mềm quản lý dự án đầu tư</t>
  </si>
  <si>
    <t>Cổng thông tin điện tử toàn ngành giáo dục</t>
  </si>
  <si>
    <t>Xây dựng phần mềm đánh giá chất lượng thủ tục hành chính</t>
  </si>
  <si>
    <t>Kho học liệu dùng chung</t>
  </si>
  <si>
    <t>Phần mền hệ thống trung tâm điều hành giáo dục VNEdu/IOC</t>
  </si>
  <si>
    <t>Dự án ứng dụng CNTT trong công tác quản lý tài chính ngân sách tỉnh Cà Mau giai đoạn 2021-2025</t>
  </si>
  <si>
    <t>Cơ sở dữ liệu Quản lý nợ chính quyền địa phương</t>
  </si>
  <si>
    <t>Xây dựng hệ thống Điều hành thông tin y tế thông minh (IOC)</t>
  </si>
  <si>
    <t>Hệ thống Y tế cơ sở HMIS và hồ sơ sức khỏe điện tử cá nhân</t>
  </si>
  <si>
    <t>Cập nhật cơ sở dữ liệu về thủ tục hành chính</t>
  </si>
  <si>
    <t>Xây dựng CSDL GIS dùng chung trên địa bàn Tỉnh Cà Mau giai đoạn 2021 - 2025</t>
  </si>
  <si>
    <t>Xây dựng phần mềm hỗ trợ tổ chức cá nhân trong thủ tục hành chính</t>
  </si>
  <si>
    <t>Mở rộng năng lực hoạt động Trung tâm dữ liệu tỉnh</t>
  </si>
  <si>
    <t xml:space="preserve">Triển khai tiếp theo trục liên thông nội tỉnh (LGSP) </t>
  </si>
  <si>
    <t>Hệ thống đặt lịch khám bệnh cho toàn tỉnh</t>
  </si>
  <si>
    <t>Xây dựng nền tảng triển khai dịch vụ đô thị thông minh (Smart City)</t>
  </si>
  <si>
    <t>Xây dựng hệ thống công bố danh mục thông tin, dữ liệu tài nguyên và môi trường trên Cổng thông tin điện tử tỉnh, Trang thông tin điện tử Sở TNMT</t>
  </si>
  <si>
    <t>Xây dựng hệ thống thông tin quản lý, cung cấp, khai thác thông tin, dữ liệu tài nguyên và môi trường tỉnh Cà Mau</t>
  </si>
  <si>
    <t>Hệ thống quản lý cơ sở dữ liệu ngành xây dựng</t>
  </si>
  <si>
    <t>Hệ thống quản lý Kho tư liệu, tài liệu Sở Tài nguyên và Môi trường</t>
  </si>
  <si>
    <t xml:space="preserve">Hệ thống quản lý cơ sở dữ liệu ngành giao thông Sở GTVT </t>
  </si>
  <si>
    <t>Xây dựng phần mềm quản lý CSDL ngành Công Thương</t>
  </si>
  <si>
    <t>Xây dựng, vận dụng công nghệ dữ liệu lớn (big data) để dự báo thị trường cho các mặt hàng chủ lực của tỉnh và gắn kết hiệu quả các quá trình sản xuất với nhu cầu thị trường, đẩy mạnh xuất khẩu thông qua các kênh thương mại điện tử góp phần tăng giá trị xuất khẩu hàng hóa.</t>
  </si>
  <si>
    <t>Nâng cấp phần mềm Thư viện điện tử, thư viện số, cổng thông tin thư viện</t>
  </si>
  <si>
    <t>Cung cấp dữ liệu mở (Open Data) </t>
  </si>
  <si>
    <t>Xây dựng nâng cấp thay đổi công nghệ hộp thư điện tử của tỉnh</t>
  </si>
  <si>
    <t> 1.000</t>
  </si>
  <si>
    <t>Cà Mau</t>
  </si>
  <si>
    <t>Nâng cấp hạ tầng Trung tâm tích hợp dữ liệu của tỉnh</t>
  </si>
  <si>
    <t>Xây dựng hệ thống mạng diện rộng (WAN) tỉnh Cao Bằng</t>
  </si>
  <si>
    <t>CSDL nền tỉnh Cao Bằng</t>
  </si>
  <si>
    <t>Xây dựng CSDL chuyên ngành, dùng chung cấp tỉnh</t>
  </si>
  <si>
    <t>Thực hiện chương trình chuyển đổi số trên địa bàn tỉnh</t>
  </si>
  <si>
    <t>Cao Bằng</t>
  </si>
  <si>
    <t>Đầu tư cơ sở hạ tầng dùng chung của tỉnh</t>
  </si>
  <si>
    <t>Xây dựng Trung tâm giám sát, điều hành, đô thị thông minh (IOC)</t>
  </si>
  <si>
    <t>Mua sắm, lắp đặt phòng họp trực tuyến tại Sở TT&amp;TT</t>
  </si>
  <si>
    <t>Phát triển hạ tầng kết nối mạng Internet vạn vật (IoT)</t>
  </si>
  <si>
    <t>Triển khai mở rộng hệ thống hội nghị truyền hình của tỉnh</t>
  </si>
  <si>
    <t>Đầu tư nền tảng trục chia sẻ LGSP; kết nối với NGSP</t>
  </si>
  <si>
    <t>Đầu tư kho dữ liệu dùng chung</t>
  </si>
  <si>
    <t>Duy trì, nâng cấp phần mềm quản lý văn bản và điều hành</t>
  </si>
  <si>
    <t>Tích hợp Hệ thống Dịch vụ hành chính công trực tuyến tích hợp Một Cửa điện tử liên thông của tỉnh với phần mềm Quản lý văn bản và điều hành của tỉnh</t>
  </si>
  <si>
    <t>Kết nối LGSP với phần mềm chuyên ngành nội tỉnh</t>
  </si>
  <si>
    <t>Triển khai hệ thống quản lý và tổ chức họp không giấy trên địa bàn tỉnh</t>
  </si>
  <si>
    <t>Triển khai đề án xây dựng thành phố Buôn Ma Thuột trở thành Đô thị thông minh giai đoạn 2020-2025, định hướng 2030 tầm nhìn 2045</t>
  </si>
  <si>
    <t>Xây dựng hệ thống hỗ trợ giao tiếp tự động Hành chính công kết nối người dân Doanh nghiệp, Chính quyền (AI chatbot) trong thời đại 4.0 dựa trên nền tảng Trí tuệ nhân tạo (AI) và dữ liệu lớn (BigData)</t>
  </si>
  <si>
    <t>Triển khai bảo đảm an toàn thông tin theo mô hình 4 lớp</t>
  </si>
  <si>
    <t>Đắk Lắk</t>
  </si>
  <si>
    <t>Triển khai dự án Chính quyền điện tử Đắk Nông</t>
  </si>
  <si>
    <t>Triển khai đề án mở rộng hệ thống hội nghị giao ban trực tuyến tỉnh</t>
  </si>
  <si>
    <t>Bổ sung mua sắm máy tính, thiết bị mạng, thiết bị đầu cuối, thiết bị an toàn thông tin</t>
  </si>
  <si>
    <t>Chuyển đổi sang Ipv6</t>
  </si>
  <si>
    <t>Xây dựng phát triển hạ tầng băng rộng chất lượng cao và nâng cấp mạng truyền số liệu chuyên dùng cấp II trên toàn tỉnh</t>
  </si>
  <si>
    <t>Xây dựng trung tâm giám sát điều hành đô thị thông minh (IOC)</t>
  </si>
  <si>
    <t>Xây dựng Trung tâm giám sát an toàn thông tin mạng tỉnh Đắk Lắk</t>
  </si>
  <si>
    <t>Xây dựng và hoàn thiện CSDL dùng chung</t>
  </si>
  <si>
    <t>Xây dựng và tiếp nhận CSDL chuyên ngành</t>
  </si>
  <si>
    <t>Xây dựng nền tảng số và triển khai các giải pháp họp trực tuyến, các hệ thống hỗ trợ làm việc từ xa</t>
  </si>
  <si>
    <t>Nâng caấp hệ thống quản lý và điều hành văn bản của tỉnh</t>
  </si>
  <si>
    <t>Hoàn thiện cổng DVC của tỉnh</t>
  </si>
  <si>
    <t>Xây dựng các kênh tương tác trực tuyến</t>
  </si>
  <si>
    <t>Triển khai đề án Đô thị thông minh</t>
  </si>
  <si>
    <t>Triển khai nâng cấp và duy trì bảo đảm an toàn thông tin mô hình 4 lớp</t>
  </si>
  <si>
    <t>Đắk Nông</t>
  </si>
  <si>
    <t>Đầu tư cơ sở hạ tầng mạng LAN, máy tính làm việc CBCCVC</t>
  </si>
  <si>
    <t>Trung tâm điều hành, giám sát đô thị thông minh của UBND tỉnh (IOC)</t>
  </si>
  <si>
    <t>Hà Giang</t>
  </si>
  <si>
    <t>Kết nối hệ thống của Tổng công ty Bưu điện Việt Nam</t>
  </si>
  <si>
    <t>Hê thống đánh giá, thu thập thông tin và dịch vụ công trực tuyến</t>
  </si>
  <si>
    <t>Nền tảng thanh toán quốc gia PayGov</t>
  </si>
  <si>
    <t>Xây dựng hệ thống thông tin báo cáo kết nối với VPCP</t>
  </si>
  <si>
    <t>Phần mềm quản lý An toàn vệ sinh thực phẩm tích hợp trên phần mềm quản lý Y tế xã phường liên thông</t>
  </si>
  <si>
    <t>Nâng cấp CSDL quản lý và đánh giá năng lực cán bộ CCVC</t>
  </si>
  <si>
    <t>Thí điểm chuyển đổi số thành phố Hà Giang</t>
  </si>
  <si>
    <t>Nâng cấp Cổng TTĐT thành Cổng giao tiếp tích hợp</t>
  </si>
  <si>
    <t>Nâng cấp phần mềm chấm điểm chỉ số CCHC</t>
  </si>
  <si>
    <t>Công chứng, chứng thực điện tử</t>
  </si>
  <si>
    <t>Cổng tích hợp dữ liệu khám, chữa bệnh ngành y tế</t>
  </si>
  <si>
    <t>Phần mềm phòng chống mã độc và giám sát ATTT</t>
  </si>
  <si>
    <t>Trung tâm giám sát an toàn thông tin (SOC)</t>
  </si>
  <si>
    <t>Xây dựng hệ thống học trực tuyến LMS cho toàn ngành giáo dục</t>
  </si>
  <si>
    <t>Cơ sở dữ liệu quản lý tập trung toàn ngành giáo dục</t>
  </si>
  <si>
    <t>Hệ thống ứng dụng vận hành Trung tâm điều hành đô thị thông minh, đa nhiệm</t>
  </si>
  <si>
    <t>Xây dựng Trung tâm giám sát an toàn thông tin trên địa bàn tỉnh (SOC)</t>
  </si>
  <si>
    <t xml:space="preserve">Trang bị thiết bị đảm bảo an toàn thông tin cho các hệ thống thông tin </t>
  </si>
  <si>
    <t>Triển khai ứng dụng phần mềm nguồn mở tại các cơ quan</t>
  </si>
  <si>
    <t>Cơ sở dữ liệu tập trung và hệ thống báo cáo ngành du lịch</t>
  </si>
  <si>
    <t>Xây dựng hồ sơ sức khỏe điện tử</t>
  </si>
  <si>
    <t>Xây dựng hệ thống quản lý cấp nước</t>
  </si>
  <si>
    <t>Xây dựng cơ sở dữ liệu quy hoạch đô thị</t>
  </si>
  <si>
    <t>Hà Nam</t>
  </si>
  <si>
    <t>Phòng họp không giấy tại UBND huyện Thanh Liêm</t>
  </si>
  <si>
    <t>Phòng họp không giấy tại UBND thị xã Duy Tiên</t>
  </si>
  <si>
    <t>Phòng họp không giấy tại UBND thành phố Phủ Lý</t>
  </si>
  <si>
    <t>Triển khai lắp đặt phòng họp trực tuyến tại UBND thành phố Phủ Lý</t>
  </si>
  <si>
    <t>Khảo sát đánh giá cấp độ an toàn thông tin</t>
  </si>
  <si>
    <t>Trang bị các thiết bị tại Trung tâm tích hợp dữ liệu</t>
  </si>
  <si>
    <t>Xây dựng nền tảng chia sẻ tích hợp dùng chung (LGSP) + Cơ sở dữ liệu xác thực người dùng</t>
  </si>
  <si>
    <t>Cơ sở dữ liệu đất đai</t>
  </si>
  <si>
    <t>2019-2025</t>
  </si>
  <si>
    <t> 100.000</t>
  </si>
  <si>
    <r>
      <t>Xây dựng Cổng cơ sở dữ liệu của tỉnh</t>
    </r>
    <r>
      <rPr>
        <sz val="12"/>
        <color indexed="8"/>
        <rFont val="Times New Roman"/>
        <family val="1"/>
      </rPr>
      <t xml:space="preserve"> </t>
    </r>
  </si>
  <si>
    <r>
      <rPr>
        <sz val="12"/>
        <rFont val="Times New Roman"/>
        <family val="1"/>
      </rPr>
      <t>Xây dựng, chuẩn hoá và hoàn thiện các hệ thống thông tin ngành tài chính của tỉnh; Xây dựng, chuẩn hoá và hoàn thiện các hệ thống thông tin và CSDL ngành Kế hoạch Đầu tư; Hệ thống phần mềm phục vụ điều hành chuyên ngành; Thực hiện kết nối trao đổi dữ liệu giữa hệ thống điều hành chuyên ngành Kinh tế - Tài chính với Trung tâm điều hành của tỉnh.</t>
    </r>
    <r>
      <rPr>
        <b/>
        <sz val="12"/>
        <rFont val="Times New Roman"/>
        <family val="1"/>
      </rPr>
      <t xml:space="preserve">
</t>
    </r>
  </si>
  <si>
    <r>
      <rPr>
        <sz val="12"/>
        <rFont val="Times New Roman"/>
        <family val="1"/>
      </rPr>
      <t>Xây dựng hệ thống thông tin chuyên ngành y tế tập trung (Trung tâm điều hành ngành Y tế), đảm bảo việc kết nối dữ liệu tại các cơ sở trên địa bàn toàn tỉnh; Xây dựng phần mềm quản lý điều hành y tế phục vụ công tác chỉ đạo, điều hành trong lĩnh vực y tế; Xây dựng ứng dụng y tế thông minh cung cấp các dịch vụ y tế cho người dân truy cập sử dụng; Xây dựng các phần mềm chuyên ngành y tế và thí điểm các bệnh viện thông minh; Thực hiện kết nối trao đổi dữ liệu giữa hệ thống điều hành chuyên ngành Y tế với Trung tâm điều hành của tỉnh.</t>
    </r>
    <r>
      <rPr>
        <b/>
        <sz val="12"/>
        <rFont val="Times New Roman"/>
        <family val="1"/>
      </rPr>
      <t xml:space="preserve">
</t>
    </r>
  </si>
  <si>
    <t>Nâng cấp trung tâm tích hợp dữ liệu tỉnh (Datacenter)</t>
  </si>
  <si>
    <t xml:space="preserve">Trang bị hệ thống giám sát thông tin tập trung, phần mềm phòng chống virus cho máy tính của các cơ quan hành chính nhà nước trên địa bàn tỉnh </t>
  </si>
  <si>
    <t>Đầu tư trang thiết bị triển khai hệ thống dịch vụ công trực tuyến và một cửa điện tử tại bộ phận tiếp nhận và trả kết quả cấp xã (Giai đoạn 2)</t>
  </si>
  <si>
    <t>Duy trì Hệ thống giám sát thông tin tập trung đảm bảo an toàn an ninh thông tin (SOC)</t>
  </si>
  <si>
    <t>Kết nối liên thông cơ sở dữ liệu qua trục LGSP</t>
  </si>
  <si>
    <t>Duy trì Nâng cấp mở rộng trung tâm tích hợp dữ liệu</t>
  </si>
  <si>
    <t>Triển khai hệ thống chứng thực điện tử chữ ký số</t>
  </si>
  <si>
    <t>Triển khai nâng cấp mở rộng phần mềm số hóa cơ sở dữ liệu TTHC</t>
  </si>
  <si>
    <t>Xây dựng phần mềm quản lý nguồn nhân lực tỉnh Lạng Sơn</t>
  </si>
  <si>
    <t>Xây dựng Hệ thống quản lý cơ sở dữ liệu ngành Xây dựng tỉnh Lạng Sơn (Bao gồm: Đầu tư phần mềm GIS nền; Xây dựng CSDL ngành Xây dựng; Xây dựng hệ thống phần mềm ứng dụng)</t>
  </si>
  <si>
    <t>Nâng cấp hệ thống Công báo điện tử</t>
  </si>
  <si>
    <t>Triển khai Đề án “ Khám, chữa bệnh từ xa” tại tỉnh Lạng Sơn giai đoạn 2020-2025</t>
  </si>
  <si>
    <t>Triển khai Đề án “ Ứng dụng công nghệ thông tin trong Quản lý hồ sơ sức khỏe điện tử ” giai đoạn
 2020-2025</t>
  </si>
  <si>
    <t>Xây dựng cổng thông tin dữ liệu quy hoạch, kế hoạch sử dụng đất tỉnh Lạng Sơn</t>
  </si>
  <si>
    <t>Dự án Khai thác cơ sở dữ liệu tài nguyên và môi trường tỉnh Lạng Sơn</t>
  </si>
  <si>
    <t>Dự án xây dựng cơ sở dữ liệu thông tin, tư liệu tài nguyên và môi trường tỉnh Lạng Sơn</t>
  </si>
  <si>
    <t xml:space="preserve">Phát triển thương mại điện tử </t>
  </si>
  <si>
    <t>Nâng cấp "Phân hệ khai thác báo cáo từ hệ thống dữ liệu tài chính"</t>
  </si>
  <si>
    <t>Nâng cấp "Phân hệ Quản lý dự toán - Tổng hợp báo cáo và quyết toán các đơn vị HCSN, các đơn vị xã - phường - thị trấn"</t>
  </si>
  <si>
    <t>Xây dựng Cơ sở dữ liệu về giá tỉnh Lạng Sơn</t>
  </si>
  <si>
    <t>Phần mềm quản lý đầu tư xây dựng cơ bản</t>
  </si>
  <si>
    <t>Phần mềm quản lý quỹ vì người nghèo</t>
  </si>
  <si>
    <t>Mua sắm phần cứng: Máy chủ; Nâng cấp hạ tầng an toàn, bảo mật</t>
  </si>
  <si>
    <t>Triển khai phần mềm đánh giá, chấm điểm Chỉ số Cải cách hành chính và đánh giá kết quả thực hiện nhiệm vụ của các cơ quan, đơn vị.</t>
  </si>
  <si>
    <t>Xây dựng hệ thống thông tin dữ liệu về công tác dân tộc tỉnh Lạng Sơn</t>
  </si>
  <si>
    <t>Lạng Sơn</t>
  </si>
  <si>
    <t>Xây dựng hạ tầng công nghệ thông tin hướng tới chính quyền điện tử tỉnh Long An</t>
  </si>
  <si>
    <t>Long An</t>
  </si>
  <si>
    <t>Dự án chuyển tiếp. - Đầu tư hoàn thiện hạ tầng Trung tâm Tích hợp dữ liệu.
- Xây dựng triển khai thành phần nền tảng chia sẻ, tích hợp dùng chung cấp tỉnh (LGSP) theo Kiến trúc Chính quyền điện tử của tỉnh.
- Xây dựng hoàn thiện các hệ thống thông tin dùng chung của tỉnh và một số ứng dụng cơ sở dữ liệu chuyên ngành.
- Mua sắm giải pháp an toàn thông tin vận hành Trung tâm điều hành SOC; Mua sắm thiết bị vận hành Trung tâm điều hành SOC.</t>
  </si>
  <si>
    <t>Phần vốn của giai đoạn 21-25</t>
  </si>
  <si>
    <t>Xây dựng hạ tầng, nền tảng, dịch vụ đô thị thông minh của tỉnh giai đoạn 1</t>
  </si>
  <si>
    <t>Xây dựng nền tảng SCP tỉnh; Xây dựng Trung tâm điều hành thông minh (IOC) tỉnh; Hoàn thiện Trung tâm Tích hợp dữ liệu tỉnh; Phát triển các dịch vụ thông minh thiết yếu: an ninh trật tự, giao thông, môi trường, giám sát an toàn, an ninh mạng, thông tin mạng; Phát triển dịch vụ tiếp nhận, xử lý, phản ánh hiện trường toàn tỉnh</t>
  </si>
  <si>
    <t>Xây dựng nền tảng SCP tỉnh;
- Xây dựng Trung tâm điều hành thông minh (IOC) tỉnh.
- Nâng cấp trung tâm tích hợp dữ liệu tỉnh.
- Xây dựng hạ tầng xã hội cho ĐTTM (wifi công cộng, camera, thiết bị cảm biến).
- Triển khai các dịch vụ thông minh: giám sát an toàn, an ninh mạng, an ninh trật tự, giao thông, môi trường thông nghiệp thông minh, tiếp nhận và xử lý phản ánh hiện trường</t>
  </si>
  <si>
    <t>Xây dựng kho cơ sở dữ liệu dùng chung của tỉnh giai đoạn 1</t>
  </si>
  <si>
    <t>Hình thành kho dữ liệu dùng chung của tỉnh, kết nối dữ liệu không gian dùng chung, chuẩn bị điều kiện sẵn sàng cho việc kết nối, chia sẻ dữ liệu cho các ngành và chi sẻ dữ liệu lên Cổng dữ liệu mở phục vụ chia sẻ dữ liệu cho người dân, doanh nghiệp</t>
  </si>
  <si>
    <t>Xây dựng các cơ sở dữ liệu chuyên ngành của tỉnh phục vụ chia sẻ dữ liệu</t>
  </si>
  <si>
    <t>Chia sẻ dữ liệu hoàn thiện của một số ngành (Tài nguyên và Môi trường, Giao thông vận tải, Xây dựng, Nông Nghiệp và Phát triển nông thôn, Kế hoạch và Đầu tư, Tài chính, Lao động - Thương binh và Xã hội, Công Thương) vào Kho dữ liệu của tỉnh để chia sẻ cho các ngành và người dân, doanh nghiệp</t>
  </si>
  <si>
    <t>Ưu tiên hoàn thiện một số CSDL chuyên ngành trọng điểm tại các ngành: Tài nguyên và Môi trường, Giao thông vận tải, Xây dựng, Nông Nghiệp và Phát triển nông thôn, Kế hoạch và Đầu tư, Tài chính, Lao động - Thương binh và Xã hội, Công Thương</t>
  </si>
  <si>
    <t>Triển khai ứng dung công nghệ thông tin trong hoạt động của các cơ quan Đảng tỉnh Long An, giai đoạn 2021- 2025</t>
  </si>
  <si>
    <t>Đầu tư hệ thống Đài Truyền thanh cấp xã ứng dụng công nghệ thông tin - viễn thông</t>
  </si>
  <si>
    <t>2024-2026</t>
  </si>
  <si>
    <t xml:space="preserve">Xây dựng Trung tâm điều hành thông minh (OC) TP Tân An và phát triển một số dịch vụ thông minh </t>
  </si>
  <si>
    <t>Hệ thống thông tin báo cáo của tỉnh kết nối với bộ, ngành, trung ương.</t>
  </si>
  <si>
    <t>Xây dựng hệ thống thông tin báo cáo tỉnh Nghệ An, kết nối với Hệ thống thông tin báo cáo Chính phủ</t>
  </si>
  <si>
    <t>Nghệ An</t>
  </si>
  <si>
    <t>Duy trì và nâng cấp thiết bị Hệ thống hội nghị truyền hình trực tuyến tỉnh Nghệ An (26 điểm cầu của tỉnh)</t>
  </si>
  <si>
    <t>Hệ thống phần mềm quản lý các dự án đầu tư tỉnh Nghệ An</t>
  </si>
  <si>
    <t>- Xây dựng hệ thống PM quản lý đầu tư, giám sát tình hình thực  hiện dự án đầu tư.
- Tổng hợp và lập báo cáo nhằm sử dụng hiệu quả nguồn vốn đầu tư trên địa bàn tỉnh.</t>
  </si>
  <si>
    <t>Xây dựng các hệ thống nền tảng tích hợp, chia sẻ cấp tỉnh (LGSP) có khả năng kết nối với Trung ương (Trục kết nối liên thông, hệ thống quản lý danh mục dùng chung, định danh điện tử, hệ thống giám sát, CSDL dùng chung)</t>
  </si>
  <si>
    <t>Xây dựng các hệ thống nền tảng tích hợp, chia sẻ cấp tỉnh (LGSP) có khả năng kết nối với Trung ương (Trục kết nối liên thông, hệ thống quản lý danh mục dùng chung, định danh điện tử, hệ thống
giám sát, CSDL dùng chung)</t>
  </si>
  <si>
    <t>Mua sắm, cài đặt hệ thống phòng chống virus, mã độc tập trung trên địa bàn tỉnh Nghệ An</t>
  </si>
  <si>
    <t>Xây dựng Trung tâm giám sát, điều hành an toàn, an ninh mạng (SOC)</t>
  </si>
  <si>
    <t>Xây dựngTrung tâm điều hành tập trung (IOC)</t>
  </si>
  <si>
    <t>Đầu tư trang thiết bị, kết nối mạng  đồng bộ đạt chuẩn kỹ thuật trong các cơ quan nhà nước cấp tỉnh, huyện, xã</t>
  </si>
  <si>
    <t>Hệ thống thông tin phục vụ họp và xử lý công việc của tỉnh</t>
  </si>
  <si>
    <t>Đầu tư trang thiết bị, kết nối mạng đồng bộ đạt chuẩn kỹ thuật trong các cơ quan nhà nước cấp tỉnh, huyện, xã</t>
  </si>
  <si>
    <t>Xây dựng các hệ thống kỹ thuật, hệ thống thông tin bảo đảm ATTT phục vụ phát triển Chính quyền điện tử; Triển khai các hoạt động bảo đảm ATTT theo Nghị định số 85/2016/NĐ-CP của Chính phủ.</t>
  </si>
  <si>
    <t>Triển khai hệ thống giám sát, cảnh báo, đầu tư công cụ rò quét lỗ hổng, mã độc, hệ thống hỗ trợ điều phối ứng cứu sự cố an toàn thông tin mạng</t>
  </si>
  <si>
    <t>Xây dựng các hệ thống kỹ thuật, hệ thống thông tin bảo đảm ATTT phục vụ phát triển Chính quyền điện tử; Triển khai các hoạt động bảo đảm ATTT</t>
  </si>
  <si>
    <t>Tổ chức các hoạt động của Đội ứng cứu sự cố mạng, máy tính tỉnh Nghệ An</t>
  </si>
  <si>
    <t>Triển khai các dự án thuộcĐề án thí điểm xây dựng Đô thị thông minh tỉnh Nghệ An giai đoạn 2020-2025, định hướng đến năm 2030</t>
  </si>
  <si>
    <t>Triển khai Đề án thí điểm xây dựng Đô thị thông minh tỉnh Nghệ An giai đoạn 2020-2025, định hướng đến năm 2030</t>
  </si>
  <si>
    <t>Triểnkhai Nghị định số 47/2020/NĐ- CP về quản lý, kết nối, chia sẻ dữ liệu số của cơ quan nhà nước</t>
  </si>
  <si>
    <t>Triển khai Nghị định số 47/2020/NĐ-CP về quản lý, kết nối, chia sẻ dữ liệu số của cơ quan nhà nước</t>
  </si>
  <si>
    <t>Tái cấu trúc, tối ưu hóa hạ tầng CNTT, mạng truyền dẫn, mạng nội bộ tại các cơ quan, đơn vị hành chính nhà nước trên địa bàn tỉnh</t>
  </si>
  <si>
    <t xml:space="preserve">Đầu tư, mua sắm trang thiết bị CNTT, hạ tầng mạng truyền dẫn, các hệ thống thông tin phục vụ ứng dụng CNTT, phát triển chính quyền điện tử/ chính quyền số, đảm bảo ATTT mạng </t>
  </si>
  <si>
    <t>Duy trì, phát triển hệ thống Mạng Truyền số liệu chuyên dùng cấp II nội tỉnh phục vụ kết nối các hệ thống thông tin của các cơ quan đảng, nhà nước trên địa bàn tỉnh và kết nối với Mạng chuyên dùng cấp I quốc gia</t>
  </si>
  <si>
    <t xml:space="preserve">Tối ưu hóa, tăng cường các giải pháp đẩy mạnh triển khai xây dựng, phổ cập dịch vụ viễn thông di động mặt đất 5G </t>
  </si>
  <si>
    <t>Hoàn thành xây dựng, phát triển nền tảng tích hợp, chia sẻ dữ liệu LGSP của tỉnh và kết nối với NGSP của quốc gia</t>
  </si>
  <si>
    <t xml:space="preserve">Hoàn thành nâng cấp, xây dựng Trung tâm tích hợp dữ liệu của tỉnh (DC - data center) đạt theo tiêu chuẩn, quy chuẩn </t>
  </si>
  <si>
    <t>Triển khai thuê dịch vụ CNTT: Trung tâm điều hành thông minh, đa nhiệm (IOC) của tỉnh; phân cấp, chia sẻ hiển thị cho các sở, ngành ứng dụng khai thác phục vụ quản lý ngành</t>
  </si>
  <si>
    <t>Triển khai xây dựng Trung tâm điều hành giám sát an toàn giao thông, kết hợp an ninh trật tự, phòng chống thiên tai của tỉnh</t>
  </si>
  <si>
    <t>Hoàn thành xây dựng, phát triển kho dữ liệu tập trung tỉnh Ninh Bình</t>
  </si>
  <si>
    <t>Xây dựng, phát triển các hệ thống thông tin, phần mềm lõi, nền tảng phục vụ quản lý, vận hành Trung tâm Tích hợp dữ liệu (DC); Trung tâm điều hành thông minh, đa nhiệm (IOC); Trung tâm điều hành giám sát an toàn giao thông, kết hợp an ninh trật tự, phòng chống thiên tai của tỉnh</t>
  </si>
  <si>
    <t>Duy trì, phát triển các hệ thống thông tin dùng chung, thuê dịch vụ CNTT của tỉnh: Cổng dịch vụ công và hệ thống Một cửa điện tử; Quản lý văn bản và Điều hành; Hệ thống Báo cáo; Thư điện tử công vụ (e-mail); xác thực truy nhập một lần (SSO); Hội nghị truyền hình trực tuyến; Cổng thông tin điện tử tỉnh Ninh Bình; hệ thống SOC; hệ thống IOC và các hệ thống khác sau khi được đầu tư, xây dựng hoặc thuê dịch vụ</t>
  </si>
  <si>
    <t>Xây dựng, phát triển hệ thống thu thập, lưu trữ dữ liệu, thông tin phục vụ quản lý, kết nối và chia sẻ dữ liệu trong các cơ quan nhà nước trên địa bàn tỉnh</t>
  </si>
  <si>
    <t xml:space="preserve">Xây dựng, phát triển hệ thống thẩm định, xác thực và khai thác thông tin, dữ liệu tỉnh phục vụ quản lý, kết nối và chia sẻ dữ liệu trong các cơ quan nhà nước tỉnh Ninh Bình </t>
  </si>
  <si>
    <t>Xây dựng, phát triển các hệ thống thông tin, phần mềm quản lý các ngành, lĩnh vực: Đầu tư xây dựng cơ bản; tư pháp; cán bộ, công chức, viên chức; chính sách xã hội, quỹ vì người nghèo; thông tin, truyền thông; tài nguyên, môi; giáo dục và đào tạo; y tế; giải quyết phản ánh, kiến nghị, khiếu nại của người dân … phục vụ quản lý ngành và kết nối dữ liệu tập trung</t>
  </si>
  <si>
    <t>Triển khai xây dựng, phát triển hệ thống thông tin thu thập, lưu trữ kết quả giải quyết thủ tục hành chính, liên thông, kết nối với Cổng dịch vụ công và hệ thống Một cửa điện tử của tỉnh phục vụ giải quyết thủ tục hành chính trên môi trường mạng</t>
  </si>
  <si>
    <t>Xây dựng hệ thống thông tin tự động hóa công tác xây dựng, quản lý, vận hành, khai thác CSDL lý lịch tư pháp và cấp phiếu lý lịch tư pháp; hệ thống thông tin đấu giá trực tuyến</t>
  </si>
  <si>
    <t>Nâng cấp các trang thông tin điện tử của các cơ quan nhà nước trên địa bàn tỉnh đáp ứng các quy định và chức năng hỗ trợ người khuyết tật</t>
  </si>
  <si>
    <t>Bổ sung module thu thập dữ liệu (bao gồm cả môi trường Internet) vào LGSP, kết nối dịch vụ với NGSP</t>
  </si>
  <si>
    <t xml:space="preserve">Bổ sung tính năng hệ thống Quản lý văn bản và điều hành phục vụ thu thập, lưu trữ tài liệu, văn bản điện tử  </t>
  </si>
  <si>
    <t>Xây dựng hệ thống thông tin, phần mềm lưu trữ dữ liệu dùng chung của tỉnh</t>
  </si>
  <si>
    <t>Phát triển kho dữ liệu dùng chung và hệ sinh thái dữ liệu mở của tỉnh</t>
  </si>
  <si>
    <t>Duy trì, phát triển hệ thống giám sát ATTT mạng theo mô hình 4 lớp - SOC</t>
  </si>
  <si>
    <t>Ninh Bình</t>
  </si>
  <si>
    <t xml:space="preserve">Chuyển đổi IPv6 cho toàn bộ hạ tầng mạng máy tính cơ quan nhà nước tỉnh Quảng Ngãi </t>
  </si>
  <si>
    <t>Đẩu tư nâng cấp cơ sở hạ tẩng UDCNTT tại UBND cấp huyện và các xă, phường, thị trấn</t>
  </si>
  <si>
    <t>Nâng cấp thiết bị và mạng máy tính tại các Sở, ban, ngành; đơn vị hành chính thuộc tỉnh</t>
  </si>
  <si>
    <t>Phát triển trung tâm dữ liệu số của tỉnh Quảng Ngãi từ Trung tâm dữ liệu hiện có, đảm bảo năng lực triển khai Chính quyền số và Đô thị thông minh.</t>
  </si>
  <si>
    <t>Xây dựng Hệ thống Đài truyền thanh cơ sở Ứng dụng Công nghệ thông tin - Viễn thông</t>
  </si>
  <si>
    <t>Xây dựng nền tảng chia sẻ, tích hợp dùng chung (LGSP) tỉnh Quảng Ngãi</t>
  </si>
  <si>
    <t>Xây dựng nền tảng Chính quyền số tỉnh (nền tảng CSDL thực hiện theo Nghị định 47/2020/NĐ-CP)</t>
  </si>
  <si>
    <t>Xây dựng hệ thống hỗ trợ Trung tâm điều hành đô thị thông minh</t>
  </si>
  <si>
    <t>Nền tảng Cổng Dữ liệu mở tỉnh</t>
  </si>
  <si>
    <t>Hệ thống nền tảng thanh tra, kiểm tra</t>
  </si>
  <si>
    <t xml:space="preserve">Kho kết quả Giải quyết Thủ tục hành chính công và Dịch vụ công Cấp bản sao điện tử </t>
  </si>
  <si>
    <t>Xây dựng CSDL, phát triển hệ thống thông tin Quản lý ngành</t>
  </si>
  <si>
    <t>Xây dựng Cơ sở dữ liệu và Hệ thống thông tin kinh tế xã hội tỉnh Quảng Ngãi</t>
  </si>
  <si>
    <t xml:space="preserve"> Hệ thống thông tin Quản lý Hạ tầng kỹ thuật đô thị</t>
  </si>
  <si>
    <t>Duy trì, nâng cấp CSDL về kinh tế công nghiệp và thương mại</t>
  </si>
  <si>
    <t>Dự án chuyển đổi số hoạt động cơ quan hành chính nhà nước tỉnh Quảng Ngãi;</t>
  </si>
  <si>
    <t>Xây dựng Chính quyền điện tử tỉnh Quảng Ngãi</t>
  </si>
  <si>
    <t>Nâng cấp hệ thống thư điện tử công vụ: Nâng cấp và dịch vụ vận hành</t>
  </si>
  <si>
    <t xml:space="preserve">Nâng cấp hệ thống Quản lý công việc UBND tỉnh Quảng Ngãi </t>
  </si>
  <si>
    <t>Hệ thống Hội nghị truyền hình 3 cấp - tỉnh huyện xã; đảm bảo kết nối 4 cấp theo yêu cầu của Chính phủ</t>
  </si>
  <si>
    <t>Hệ thống thông tin quản lý trang thiết bị ngành và hoạt động hành nghề Y-Dược</t>
  </si>
  <si>
    <t>Cơ sở dữ liệu văn bản cơ quan nhà nước cấp huyện</t>
  </si>
  <si>
    <t>Triển khai Đề án Xây dựng hệ thống điều hành thông minh mạng lưới cấp cứu ngoài bệnh viện 115 trên địa bàn tỉnh Quảng Ngãi</t>
  </si>
  <si>
    <r>
      <t xml:space="preserve">Triển khai Hệ thống thông tin quản lý Trạm Y tế xã, phường, thị trấn </t>
    </r>
    <r>
      <rPr>
        <i/>
        <sz val="14"/>
        <color indexed="8"/>
        <rFont val="Times New Roman"/>
        <family val="1"/>
      </rPr>
      <t>(nhiệm vụ chưa tính toán chi phí)</t>
    </r>
  </si>
  <si>
    <r>
      <t>Triển khai Đề án “Khám, chữa bệnh từ xa” giai đoạn 2020-2025</t>
    </r>
    <r>
      <rPr>
        <i/>
        <sz val="14"/>
        <color indexed="8"/>
        <rFont val="Times New Roman"/>
        <family val="1"/>
      </rPr>
      <t xml:space="preserve"> (nhiệm vụ chưa tính toán chi phí)</t>
    </r>
  </si>
  <si>
    <t>Dự án “Tăng cường đảm bảo an toàn thông tin trong hoạt động các cơ quan nhà nước tỉnh Quảng Ngãi giai đoạn 2018 - 2020 và định hướng đến năm 2025” (Chuyển tiếp)</t>
  </si>
  <si>
    <t>Xây dựng Hệ thống giám sát an toàn thông tin tỉnh Quảng Ngãi (SOC)</t>
  </si>
  <si>
    <t>Triển khai hệ thống phần mềm diệt virus tập trung cho các sở, ban, ngành tỉnh</t>
  </si>
  <si>
    <t>Quảng Ngãi</t>
  </si>
  <si>
    <t xml:space="preserve">Ứng dụng Công nghệ thông tin trong hoạt độngcủa Sở Thông tin và Truyền thông giai đoạn 2021-2025
</t>
  </si>
  <si>
    <t>Mua  sắm  thiết  bị  như:  Phần mềm  diệt  virus  có  bản  quyền, Máy  chiếu,  Máy  vi  tính,  Máy  in cục  bộ  phục  vụ  cho  công  tác chuyên môn.
 Nâng cấp và bảo trì máy chủ để phục vụ phần mềm Hộ tịch nhanh chóng,  thông  suốt  và  an  toàn  dữ liệu.</t>
  </si>
  <si>
    <t>TỔNG HỢP 
DANH MỤC DỰ ÁN TRONG KẾ HOẠCH ỨNG DỤNG CNTT 2021 - 2025 CỦA CÁC BỘ, NGÀNH, ĐỊA PHƯƠNG</t>
  </si>
  <si>
    <t>Đầu tư cải tạo nâng cấp hệ thống mạng LAN, bổ sung thay thế thiết bị CNTT đã lỗi hỏng cho các Sở, ban, ngành, địa phương</t>
  </si>
  <si>
    <t>Quảng Ninh</t>
  </si>
  <si>
    <t>Nâng cấp, phát triển nền tảng tích hợp chia sẻ dữ liệu của tỉnh Quảng Ninh (LGSP)</t>
  </si>
  <si>
    <t>Xây dựng các hệ thống nền tảng tích hợp, quản lý các thiết bị ngoại vi, cảm biến</t>
  </si>
  <si>
    <t>Tham gia triển khai các CSDLQG, chuyên ngành quan trọng về dân cư, thuế, đất đai, hải quan, kho bạc, BHXH, y tế , thương binh và xã hội, an sinh xã hội, tài nguyên môi trường, giao thông, quy hoạch</t>
  </si>
  <si>
    <t>Đầu tư xây dựng các CSDL chuyên ngành theo mô hình nghiệp vụ trong Khung Kiến trúc CQĐT 2,0</t>
  </si>
  <si>
    <t>Phát triển ứng dụng truyền thông trên nền tảng mạng xã hội</t>
  </si>
  <si>
    <t>Nâng cấp hoàn thiện hệ thống CSDL về công tác dân tộc trên địa bàn tỉnh Quảng Ninh (dự án xây dựng CSDL về công tác dân tộc trên địa bàn tình Quảng Ninh giai đoạn 2)</t>
  </si>
  <si>
    <t>Dự án nghiên cứu xây dựng giải pháp tích hơp ứng dụng công nghệ mô phỏng hỗ trợ huấn luyện diễn tập cho lực lượng vũ trang tỉnh Quảng Ninh</t>
  </si>
  <si>
    <t>Dự án xây dựng phần mềm quản lý nguồn sẵn sàng nhập ngũ tại cơ sở trên địa bàn tỉnh Quảng Ninh</t>
  </si>
  <si>
    <t>Hêệ thống mạng quân sự tỉnh Quảng Ninh</t>
  </si>
  <si>
    <t>Xây dựng trung tâm tích hợp dữ liệu và hạ tầng kỹ thuật cho thành phố thông minh và chính quyền số tỉnh Quảng Ninh giai đoạn 2021-2025</t>
  </si>
  <si>
    <t>Hệ thống cơ sở dữ liệu và truy xuất nguồn gốc của tỉnh và đảm bảo kết nối Cổng thông tin truy xuất nguồn gốc quốc gia</t>
  </si>
  <si>
    <t>Trung tâm điều hành thành phố thông minh thành phố Uông Bí và hệ thống tương tác với người dân</t>
  </si>
  <si>
    <t>Nâng cấp cổng thông tin và ứng dụng du lịch thông minh phục vụ du khách trên thiết bị di động</t>
  </si>
  <si>
    <t>Wiffi công cộng trên địa bàn thành phố Uông Bí</t>
  </si>
  <si>
    <t xml:space="preserve">Xây dựng hệ thống phần mềm quản lý hạ tầng đô thị </t>
  </si>
  <si>
    <t>Bãi đỗ xe thông minh</t>
  </si>
  <si>
    <t>Xây dựng hệ thống bán vé điện tử cho các điểm tham quan du lịch Yên Tử</t>
  </si>
  <si>
    <t>Xây dựng hệ thống giám sát thu gom rác thải các tuyến phố</t>
  </si>
  <si>
    <t>ứng dụng thi trực tuyến</t>
  </si>
  <si>
    <t>Nâng cấp bổ sung trang thiết bị, ứng dụng CNTT nâng cao hiệu quả hoạt động của bảo tàng Quảng Ninh</t>
  </si>
  <si>
    <t>Xây dựng hệ thống thông tin hỗ trợ du lịch thông minh tỉnh Quảng Ninh</t>
  </si>
  <si>
    <t>Chuyển đổi Ipv6 trong CQNN tỉnh Quảng Ninh</t>
  </si>
  <si>
    <t>Xây dựng giải pháp gắn kết chính quyền, người dân ứng dụng công nghệ 4.0 trong sự phát triển kinh tế xã hội tỉnh Quảng Ninh</t>
  </si>
  <si>
    <t>Dự án thuộc danh mục dự án ứng dụng KHCN theo Quyết định số 4796/QĐ-UBND ngày 14/11/2019</t>
  </si>
  <si>
    <t>triển khai hệ thống phần mềm ISO điện tử tại các cơ quan hành chính nhà nước tỉnh Quảng Ninh</t>
  </si>
  <si>
    <t>Xây dựng hệ thống ứng dụng CNTT hỗ trợ đồng bào dân tộc thiểu số về Chính sách pháp luật, giáo dục giới tính, giới thiệu việc làm và cảnh báo thiên tai</t>
  </si>
  <si>
    <t>Đầu tư trang thiết bị cho Trung tâm phục vụ hành chính công của tỉnh Quảng Ninh</t>
  </si>
  <si>
    <t>Đầu tư bổ sung hệ thống Camera và âm thanh cho một số trường mầm non trên địa bàn tỉnh năm 2020</t>
  </si>
  <si>
    <t>Nâng cấp Cổng DVC, phần mềm một cửa điện tử theo Nghị định 61 và ký số trên thiết bị di động sử dụng SIM KPI</t>
  </si>
  <si>
    <t>Xây dựng Cổng thông tin truy xuất nguồn gốc cho sản phẩm hàng hóa tỉnh Quảng Ninh</t>
  </si>
  <si>
    <t>Xây dựng cổng dữ liệu và Cổng dữ liệu mở của tỉnh kết nối với Cổng dữ liệu quốc gia</t>
  </si>
  <si>
    <t>Xây dựng hệ thống quản lý y tế thông minh tỉnh Quảng Ninh</t>
  </si>
  <si>
    <t>Xây dựng trung tâm điều hành thông minh (IOC) của tỉnh và một số ngành, địa phương</t>
  </si>
  <si>
    <t>Xây dựng Trung tâm ứng cứu các tình huống khẩn cấp tỉnh Quảng Ninh</t>
  </si>
  <si>
    <t>Xây dựng hệ thống wifi công cộng trên địa bàn tỉnh Quảng Ninh</t>
  </si>
  <si>
    <t>Ứng dụng CNTT nâng cao chất lượng quản lý, đào tạo của Trường Cao đẳng nghề Việt Hàn</t>
  </si>
  <si>
    <t>Xây dựng hệ thống quản lý thông minh trong ngành xây dựng tỉnh Quảng Ninh</t>
  </si>
  <si>
    <t>Xây dựng Trường học thông minh trại Trường đào tạo cán bộ Nguyễn Văn Cừ</t>
  </si>
  <si>
    <t>Xây dựng hệ thống quản lý điều hành giao thông thông minh giai đoạn 2</t>
  </si>
  <si>
    <t>Xây dựng hệ thống kiếm định môi trường thông minh trên địa bàn tỉnh</t>
  </si>
  <si>
    <t>Nâng cao chất lượng quản lý, đào tạo của Trường đại học Hạ Long</t>
  </si>
  <si>
    <t>Triển khai Ipv6</t>
  </si>
  <si>
    <t>Lai Châu</t>
  </si>
  <si>
    <t>Đầu tư mua sắm, nâng cấp trang thiết bị
CNTT, phần mềm phục vụ ứng dụng CNTT, bảo đảm an toàn thông tin tại các các sở, ban, ngành, UBND các huyện thành phố</t>
  </si>
  <si>
    <t>Đầu tư hệ thống SOC, IOC</t>
  </si>
  <si>
    <t>- Mua sắm phần cứng, phần mềm giải pháp SOC
- Cài đặt, kết nối SOC với các hệ thống cần giám sát
- Đào tạo, chuyển giao</t>
  </si>
  <si>
    <t>Xây dựng kho cơ sở dữ liệu và cơ sở dữ
liệu lưu trữ hiện hành</t>
  </si>
  <si>
    <t>- Mua sắm bổ sung phần cứng, giấy phép bản quyền phần mềm, hệ quản trị
- Thu thập, số hóa, tạo lập cơ sở dữ liệu
- Kết nối với các phần mềm nghiệp vụ, chuyên ngành</t>
  </si>
  <si>
    <t>Xây dựng kho cơ sở dữ liệu và cơ sở dữ
liệu lưu trữ lịch sử</t>
  </si>
  <si>
    <t>Xây dựng cơ sở dữ liệu văn hóa</t>
  </si>
  <si>
    <t>Mua sắm bổ sung phần cứng, giấy phép bản quyền phần mềm, hệ quản trị
- - Thu thập, số hóa, tạo lập cơ sở dữ liệu
- Kết nối với các phần mềm nghiệp vụ, chuyên ngành</t>
  </si>
  <si>
    <t>Xây dựng cơ sở dữ liệu du lịch</t>
  </si>
  <si>
    <t>Xây dựng cơ sở dữ liệu đất đai</t>
  </si>
  <si>
    <t>Xây dựng cơ sở dữ liệu Thủ tục hành chính</t>
  </si>
  <si>
    <t>Bảo đảm hạ tầng trung tâm dữ liệu</t>
  </si>
  <si>
    <t>- Quy hoạch tổng thể phân các vùng mạng, lưu trữ, dự phòng
- Quy hoạch mạng diện rộng của tỉnh
- Mua sắm bổ sung phần cứng (máy chủ, thiết bị mạng, thiết bị an toàn bảo mật, thiết bị lưu trữ)
- Triển khai IP v6.</t>
  </si>
  <si>
    <t>Xây dựng, hoàn thiện LGSP</t>
  </si>
  <si>
    <t>- Xây dựng các phần mềm nền tảng, phần mềm vận hành của LGSP;
- Xây dựng, nâng cấp API kết nối với NGSP
- Xây dựng, nâng cấp các API kết nối với các hệ thống nội bộ nhằm đáp ứng nghiệp vụ
- Mua sắm phần cứng (hoặc nâng cấp cấu hình đối với thuê dịch vụ) để bảo đảm hiệu năng và an toàn bảo mật</t>
  </si>
  <si>
    <t>Đầu tư hệ thống máy chủ cài đặt phần mềm nền tảng phục vụ xây dựng kho lưu trữ điện tử dùng chung của tỉnh, Mua sắm thiết bị phục vụ cho số hóa dữ liệu, nhận dạng, bóc tách tự động
- Đầu tư phần mềm lưu trữ điện tử tập trung toàn tỉnh.</t>
  </si>
  <si>
    <t>Quảng Bình</t>
  </si>
  <si>
    <t>Quảng Nam</t>
  </si>
  <si>
    <t>Kế hoạch thuê dịch vụ CNTT: Cổng dịch vụ công trực tuyến tỉnh Phú Yên</t>
  </si>
  <si>
    <t>Xây dựng cổng Dịch vụ công trực tuyến tỉnh Phú Yên nhằm hỗ trợ đẩy mạnh cải cách hành chính, nâng cao chất lượng, hiệu quả trong công tác xử lý thủ tục hành chính công của các cơ quan nhà nước với doanh nghiệp, công tác quản lý và điều hành văn bản điện tử theo nhiệm vụ, Kế hoạch của UBND tỉnh đã ban hành và đảm bảo công khai, minh bạch
- Cổng dịch vụ công trực tuyến cung cấp các dịch vụ công trực tuyến mức độ 3,4(theo Quyết định số 637/QĐ-UBND ngày 21/4/2020 và Quyết định số 658/QĐ-UBND ngày 27/4/2020 của UBND tỉnh Phú Yên) cho các cơ quan, đơn vị trên địa bàn tỉnh phục vụ để phục vụ người dân và doanh nghiệp. Hệ thống hoạt động ổn định 24/24 giờ; chia sẻ, kết nối với các hệ thống khác.</t>
  </si>
  <si>
    <t>2020-2024</t>
  </si>
  <si>
    <t>Kế hoạch thuê dịch vụ CNTT: Trục liên thông văn bản tỉnh Phú Yên</t>
  </si>
  <si>
    <t>Cung cấp giải pháp tổng thể tích hợp, liên thông dữ liệu văn bản từ các hệ thống Quản lý văn bản và điều hành (QLVB&amp;ĐH) của các sở, ban, ngành và địa phương; tích hợp, liên thông dữ liệu văn bản với Trục liên thông văn bản quốc gia, là tiền để để xây dựng, phát triển thành nền tảng tích hợp, chia sẻ dữ liệu tỉnh; đổi mới phương thức làm việc của UBND tỉnh và các cơ quan hành chính cấp tỉnh, cấp huyện và cấp xã hướng tới Chính quyền không giấy tờ, tiết kiệm thời gian, chi phí, nâng cao hiệu lực, hiệu quả trong xử lý văn bản, công việc trên môi trường điện tử
- Trục liên thông văn bản điện tử tỉnh Phú Yên triển khai theo Quyết định số 1113/QĐ-UBND ngày 04/6/2018 của UBND tỉnh về việc ban hành mã định danh (mã dung trao đổi văn bản điện tử trên trục liên thông văn bản) của các cơ quan, đơn vị tỉnh Phú Yên; các văn bản liên quan khác.</t>
  </si>
  <si>
    <t>Kế hoạch thuê dịch vụ CNTT: Hệ thống thư điện tử tỉnh Phú Yên</t>
  </si>
  <si>
    <t>Đẩy mạnh ứng dụng hiệu quả CNTT trong hoạt động của cơ quan Nhà nước nhằm tăng cường công tác quản lý, chỉ đạo, điều hành của các cấp lãnh đạo tỉnh Phú Yên.
- Giảm chi phí đầu tư từ nguồn ngân sách nhà nước cho đầu tư, nâng cấp hệ thống phần mềm ứng dụng và hạ tầng CNTT để xây dựng hệ thống thư điện tử công vụ.
- Tạo tiền đề trong chiến lược xây dựng Chính phủ điện tử tại địa phương, đẩy mạnh đầu tư ứng dụng CNTT trong hoạt động cơ quan Nhà nước tỉnh Phú Yên</t>
  </si>
  <si>
    <t>2019-2020</t>
  </si>
  <si>
    <t>Xây  dựng  phần  mềm  quản  lý  cơ sở  dữ  liệu  công  chứng,  chứng thực.</t>
  </si>
  <si>
    <t>Thuê dịch vụ CNTT: Xây dựng trung tâm dữ liệu tỉnh</t>
  </si>
  <si>
    <t>Thuê dịch vụ CNTT: Hệ thống họp truyền hình trực tuyến đến huyện, cụm xã</t>
  </si>
  <si>
    <t>Triển khai hệ thống hồ sơ sức khỏe điện tử</t>
  </si>
  <si>
    <t>Triển khai hệ thống thống kê y tế điện tử</t>
  </si>
  <si>
    <t>Hệ thống chăm sóc sức khỏe thông minh</t>
  </si>
  <si>
    <t>Hệ thống khám chữa bệnh thông minh</t>
  </si>
  <si>
    <t>Xây dựng hệ thống khám bệnh, chữa bệnh thông minh</t>
  </si>
  <si>
    <t>Hiện đại hóa trong công tác khám chữa bệnh, hệ thống khám chữa bệnh từ xa, hệ thống khám chữa bệnh y dược cổ truyền</t>
  </si>
  <si>
    <t>Xây dựng hệ thống quản trị y tế thông minh</t>
  </si>
  <si>
    <t>HTTT quản lý an toàn thực phẩm, nâng cấp hạ tầng CNTT, Trung tâm điều hành y tế thông minh, Hệ thống giao ban trực tuyến, nâng cấp cổng dữ liệu khám chữa bệnh, xây dựng chính quyền điện tử ngành y tế</t>
  </si>
  <si>
    <t>Trang bị phần mềm phòng chống mã độc</t>
  </si>
  <si>
    <t>Vốn sự nghiệp</t>
  </si>
  <si>
    <t>Thuê dịch vụ SMS Brandname</t>
  </si>
  <si>
    <t>Thuê phòng họp không giấy</t>
  </si>
  <si>
    <t xml:space="preserve">Thuê hệ thống Giám sát thông tin liên quan đến tỉnh Hưng Yên </t>
  </si>
  <si>
    <t>Thuê phần mềm quản lý văn bản và điều hành trong các cơ quan nhà nước tỉnh</t>
  </si>
  <si>
    <t>Thuê thệ thống thông tin dich vụ công và hệ thống một cửa điện tử</t>
  </si>
  <si>
    <t>hệ thống giao ban trực tuyến từ UBND tỉnh đến UBND cấp huyện</t>
  </si>
  <si>
    <t>Thuê triển khai Hệ thống thông tin phục vụ họp và xử lý công việc</t>
  </si>
  <si>
    <t>Thuê Triển khai  Hệ thống thông tin báo cáo của tỉnh</t>
  </si>
  <si>
    <t>Duy trì hệ thống thư điện tử công vụ tỉnh</t>
  </si>
  <si>
    <t>Duy trì hệ thống mạng truyền số liệu chuyên dùng cấp II</t>
  </si>
  <si>
    <t xml:space="preserve">Thuê dịch vụ hệ thống thông tin báo cáo </t>
  </si>
  <si>
    <t>Xây dựng hệ thống tiếp nhận, trả lời phản ánh kiến nghị của người dân, doanh nghiệp về kinh tế xã hội</t>
  </si>
  <si>
    <t>Nâng cấp hạ tầng kỹ thuật phục vụ vận hành Trung tâm dịch vụ hành chính công trực tuyến tỉnh Khánh Hòa</t>
  </si>
  <si>
    <t>Kết nối hệ thống trung tâm dịch vụ hành chính công trực tuyến của tỉnh với Cổng DVCQG</t>
  </si>
  <si>
    <t>Kết nối, chia sẻ dữ liệu. Nâng cấp, chuẩn hóa phần mề một cửa điện tử và các phân hệ CSDL phục vụ kết nối đồng bộ với Cổng DVCQG</t>
  </si>
  <si>
    <t>Nâng cấp hệ thống phần mềm Eoffice, kết nối trục liên thông văn bản QG</t>
  </si>
  <si>
    <t>2019-2022</t>
  </si>
  <si>
    <t>Triển khai Trung tâm giám sát và điều hành ứng cứu sự cố an toàn thông tin (SOC)</t>
  </si>
  <si>
    <t>Triển khai hệ thống giám sát thông tin phục vụ theo dõi và đo lường mức độ lan truyền thông tin trên Internet</t>
  </si>
  <si>
    <t>Duy trì hoạt đông của hệ thống GIS Khánh Hòa, Cổng TTĐT GIS Khánh Hòa</t>
  </si>
  <si>
    <t>Duy trì hoạt đôộng Trung tâm dịch vụ hành chính công trực tuyến của tỉnh</t>
  </si>
  <si>
    <t>Bổ sung, cập nhật chức năng, tính năng kỹ thuật cho các phần mềm dùng chung của tỉnh</t>
  </si>
  <si>
    <t>Ứng dụng CNTT trong khám chữa bệnh thanh toán bảo hiểm</t>
  </si>
  <si>
    <t>Nguồn thu sự nghiệp y tế</t>
  </si>
  <si>
    <t>Ứng dụng kết nối cơ sở cung ứng thuốc trên địa bàn tỉnh Khánh Hòa</t>
  </si>
  <si>
    <t>Nâng cấp hoàn thiện các phần mềm thuộc hệ thống GIS</t>
  </si>
  <si>
    <t>Phần mềm dự toán Ngân sách NN</t>
  </si>
  <si>
    <t>Nâng cấp, bổ sung hoàn thiện hệ thống phần mềm cơ sở dữ liệu của Trung tâm dịch vụ hành chinh công của tỉnh</t>
  </si>
  <si>
    <t>kinh phí CCHC</t>
  </si>
  <si>
    <t>Xây dựng HTTT khu dân cư điện tử (thuộc Đề án thí điểm xây dựng khu dân cư điện tử)</t>
  </si>
  <si>
    <t>Hệ thống an toàn an ninh thông tin</t>
  </si>
  <si>
    <t>Phần mềm thi đua khen thưởng</t>
  </si>
  <si>
    <t>Hệ thống họp trực tuyến</t>
  </si>
  <si>
    <t>Nâng cấp hệ thống ứng phó sự cố, đảm bảo an toàn thông tin mạng của Sở KHĐT</t>
  </si>
  <si>
    <t>Nâng cấp Trang TTĐT của Sở Du lịch</t>
  </si>
  <si>
    <t>Xây dựng ứng dụng tiếp nhận và trả kết quả giải quyết thông tin phản ánh của du khách</t>
  </si>
  <si>
    <t>Nâng cấp cổng TTĐT du lịch Khánh Hòa</t>
  </si>
  <si>
    <t>Đầu tư nâng cấp hạ tầng CNTT của Sở NNPTNT</t>
  </si>
  <si>
    <t>Nâng cấp trang TTĐT của Sở VHTTDL</t>
  </si>
  <si>
    <t>Nâng cấp hệ thống ứng phó sự cố, đảm bảo an toàn thông tin mạng của UBND TP Cam Ranh</t>
  </si>
  <si>
    <t>Đầu tư hạ tầng CNTT cho UBND các xã phường thuộc TP. Cam Ranh</t>
  </si>
  <si>
    <t>Trang bị hệ thống thiết bị dự phòng, thiết bị tường lửa</t>
  </si>
  <si>
    <t>Triển khai HTTT phục vụ họp và xử lý công việc của Chính phủ tại HĐND, UBND các cấp</t>
  </si>
  <si>
    <t>Xây dựng hoàn thiện phần mềm nghiệp vụ chuyên nghành, CSDL chuyên ngành kết nối liên thông, chia sẻ dữ liệu với hệ thống hành chính công trực tuyến, Cổng DVCQG</t>
  </si>
  <si>
    <t>Nâng cấp bổ sung các chuyên mục, chuyên trang trên Cổng TTĐT của tỉnh và các cơ quan hành chính NN</t>
  </si>
  <si>
    <t>Duy trì Hệ thống Quản lý văn bản và điều hành</t>
  </si>
  <si>
    <t>Duy trì Hệ thống thông tin báo cáo tỉnh Sơn La triển khai trên toàn tỉnh từ cấp tỉnh, huyện, xã</t>
  </si>
  <si>
    <t>Thuê Hệ thống thông tin phục vụ họp (eCabinet) tại Văn phòng UBND tỉnh, 19 sở, ban, ngành, 12 UBND huyện, thành phố</t>
  </si>
  <si>
    <t>Thuê duy trì Cổng thông tin điện tử tỉnh Sơn La</t>
  </si>
  <si>
    <t>Nâng cấp và duy trì bảo đảm an toàn thông tin mô hình 4 lớp; cập nhật, phê duyệt cấp độ an toàn hệ thống thông tin và triển khai phương án bảo đảm an toàn hệ thống thông tin theo cấp độ</t>
  </si>
  <si>
    <t>Duy trì giải pháp phòng, chống mã độc theo mô hình tập trung để bảo vệ cho 100% máy trạm, thiết bị đầu cuối liên quan tại các sở, ban ngành, UBND các huyện, thành phố</t>
  </si>
  <si>
    <t>Bộ Nông nghiệp và Phát triển nông thôn</t>
  </si>
  <si>
    <t>Bộ Văn hóa Thể thao và Du lịch</t>
  </si>
  <si>
    <t>Đắk  Lắk</t>
  </si>
  <si>
    <t>Thuê Dịch vụ Hội nghị truyền hình tại VPUBND tỉnh và 08 UBND các huyện, thành phố</t>
  </si>
  <si>
    <t>Thuê dịch vụ vận hành, triển khai Cổng dịch vụ công trực tuyến mức độ 3, 4</t>
  </si>
  <si>
    <t xml:space="preserve">Thuê thiết bị, kênh truyền, dịch vụ vận hành triển khai hệ thống Camera thông minh thực hiện giám sát giao thông, an ninh của thành phố Thái Bình và tại 5 cửa ngõ của tỉnh </t>
  </si>
  <si>
    <t>Xây dựng ứng dụng và cung cấp Dữ liệu mở (Open Data)</t>
  </si>
  <si>
    <t>nâng cấp, chuẩn hóa các cơ sở dữ liệu mở</t>
  </si>
  <si>
    <t>Xây dựng Ứng dụng quản lý khai thác kho dữ liệu</t>
  </si>
  <si>
    <t>Xây dựng, hoàn thiện các dịch vụ chia sẻ</t>
  </si>
  <si>
    <t>Thuê dịch vụ HTTT báo cáo cấp tỉnh</t>
  </si>
  <si>
    <t>Duy trì hoạt động đảm bảo an toàn, an ninh thông tin của các HTTT tại Trung tâm tích hợp dữ liệu, Văn phòng UBND tỉnh</t>
  </si>
  <si>
    <t>Mua bản quyền phần mềm, bổ sung trang thiết bị công nghệ để đáp ứng các tiêu chí về bảo đảm an toàn thông tin; bảo trì kỹ thuật các hệ thống trung tâm tích hợp dữ liệu; nâng cấp hệ thống thư điện tử công vụ; nâng cấp mở rộng phần mềm theo dõi thực hiện nhiệm vụ, phần mềm phản hồi Thanh Hòa</t>
  </si>
  <si>
    <t>Thuê dịch vụ Trung tâm giám sát điều hành an toàn, an ninh mạng (SOC)</t>
  </si>
  <si>
    <t>Xây dựng Trung tâm tích hợp dữ liệu số 2 Lê Quang Đạo</t>
  </si>
  <si>
    <t>Thuê dịch vụ CNTT xây dựng cổng DVC, một cửa điện tử</t>
  </si>
  <si>
    <t>Dự án ứng dụng CNTT phục vụ phát triển Chính phủ số tại Bộ NNPTNT</t>
  </si>
  <si>
    <t>vốn sự nghiệp thường xuyên</t>
  </si>
  <si>
    <t>Nâng cấp mạng LAN ,WAN; hệ thống giám sát ATTT của Bộ; Hệ thống thư điện tử công vụ; nâng cấp Cổng TTĐT Bộ</t>
  </si>
  <si>
    <t>Trung tâm điều hành thông minh của Bộ NNPTNT</t>
  </si>
  <si>
    <t>Trung tâm tích hợp dữ liệu của Bộ; tạo lập chuẩn hóa CSDL dùng chung; hệ thống trang thiết bị</t>
  </si>
  <si>
    <t>Xây dựng hệ thống lưu trữ tài liệu điện tử của Bộ</t>
  </si>
  <si>
    <t>Xây dựng phần mềm lưu trữ điện tử; Mua thiết bị lưu trữ, máy chủ</t>
  </si>
  <si>
    <t>Xây dựng hệ thống truy xuất nguồn gốc sản phẩm nông nghiệp</t>
  </si>
  <si>
    <t>CSDL GIS nền cho các lĩnh vực chuyên môn của ngành NNPTNT</t>
  </si>
  <si>
    <t>CSDL chuyên ngành trang tin điện tử</t>
  </si>
  <si>
    <t>201-2025</t>
  </si>
  <si>
    <t>Nâng cấp Cổng DVC trực tuyến của Bộ</t>
  </si>
  <si>
    <t>Xây dựng phần mềm dịch vụ công 3, 4 trên Cổng DVCQG đối với các TTHC mới</t>
  </si>
  <si>
    <t>Các dịch vụ công theo cơ chế một cửa quốc gia</t>
  </si>
  <si>
    <t>Nâng cấp phần mềm cập nhật diễn biến rừng</t>
  </si>
  <si>
    <t>Phần mềm quản lý cháy, dự báo cháy và phát hiện sớm</t>
  </si>
  <si>
    <t>Nâng cấp chuyên trang xúc tiến thương mại</t>
  </si>
  <si>
    <t>Xây dựng phòng họp ảo của bộ</t>
  </si>
  <si>
    <t>Thuê dịch vụ LGSP tỉnh Cao Bằng</t>
  </si>
  <si>
    <t>Thuê hệ thống quản lý văn bản và điều hành tỉnh</t>
  </si>
  <si>
    <t>Thuê hệ thống một cửa điện tử</t>
  </si>
  <si>
    <t>Thuê dịch vụ Cổng dịch vụ công tỉnh Cao Bằng</t>
  </si>
  <si>
    <t>Thuê dịch vụ hệ thống thư điện tử công vụ tỉnh Cao Bằng</t>
  </si>
  <si>
    <t>Thuê dịch vụ Hệ thống Cổng thông tin điện tử tỉnh Cao Bằng</t>
  </si>
  <si>
    <t>Thuê dịch vụ Hệ thống thông tin báo cáo tỉnh Cao Bằng</t>
  </si>
  <si>
    <t>Thuê dịch vụ Hệ thống hội nghị truyền hình trực tuyến (23 điểm cầu tại các sở, ngành)</t>
  </si>
  <si>
    <t>Thuê dịch vụ Trung tâm giám sát an toàn thông tin (SOC)</t>
  </si>
  <si>
    <t>mở rộng chức năng Hệ thống phòng chống mã độc tỉnh Cao Bằng</t>
  </si>
  <si>
    <t>Thuê mạng chuyên dùng cấp 2 trong CQNN</t>
  </si>
  <si>
    <t>Thuê Hệ thống Dịch vụ hành chính công trực tuyến tích hợp Một Cửa điện tử liên thông của tỉnh</t>
  </si>
  <si>
    <t>Thuê dịch vụ Hệ thống báo cáo kinh tế xã hội tỉnh Hà Nam</t>
  </si>
  <si>
    <t>Thuê hệ thống phần mềm quản lý văn bản và điều hành</t>
  </si>
  <si>
    <t>Thuê phần mềm quản lý trang thiết bị CNTT</t>
  </si>
  <si>
    <t>Thuê phần mềm hệ thống phòng họp không giấy tờ e-cabinet</t>
  </si>
  <si>
    <t xml:space="preserve">Thuê phần mềm hệ thống thông tin báo cáo địa phương </t>
  </si>
  <si>
    <t>Thuê dịch vụ nâng cấp cổng TTĐT của tỉnh</t>
  </si>
  <si>
    <t>Thuê phần mềm quản lý văn bản và điều hành</t>
  </si>
  <si>
    <t>Thuê phần mềm cổng DVC và một cửa điện tử</t>
  </si>
  <si>
    <t>Thuê mạng truyền số liệu chuyên dùng</t>
  </si>
  <si>
    <t>Nâng cấp hệ thống thư công vụ của tỉnh</t>
  </si>
  <si>
    <t>Thuê dịch vụ cổng TT du lịch và ứng dụng du lịch thông minh tỉnh Nghệ An 2020-2022</t>
  </si>
  <si>
    <t>Đảm bảo hoạt động của Hệ thống hội nghị truyền hình trực tuyến tỉnh Nghệ An</t>
  </si>
  <si>
    <t xml:space="preserve">Thuê dịch vụ Quản lý văn bản và điều hành </t>
  </si>
  <si>
    <t xml:space="preserve">Thuê dịch vụ Hệ thống thông tin báo cáo tỉnh (cấp sở, huyện, xã); kết nối Hệ thống báo cáo Chính phủ </t>
  </si>
  <si>
    <t xml:space="preserve">Thuê dịch vụ Hệ thống phòng họp không giấy </t>
  </si>
  <si>
    <t>Thuê dịch vụ Hệ thống Một cửa điện tử và Cổng dịch vụ công trực tuyến</t>
  </si>
  <si>
    <t>Đài truyền hình Việt Nam</t>
  </si>
  <si>
    <t>Nâng cấp các hệ thống ứng dụng phục vụ quản lý điều hành sản xuất</t>
  </si>
  <si>
    <t>Mở rộng chức năng, quy trình nghiệp vụ cho các chuyên mục đặc thù; xây dựng hệ thống, phần mềm phục vụ lưu trữ khai thác tài nguyên truyền hình số dùng chung cho toàn Đài</t>
  </si>
  <si>
    <t>Nâng cấp hạ tầng CNTT của Đài truyền hình VN phục vụ quản lý điều hành tác nghiệp và phân phối nội dung số, báo điện tử</t>
  </si>
  <si>
    <t>Nâng cấp hệ thống an ninh mạng của Đài THVN</t>
  </si>
  <si>
    <t>Nâng cấp mở rộng các hệ thống: Core Switch, máy chủ, lưu trữ, các hệ thống quản lý, phân phối nội dung số</t>
  </si>
  <si>
    <t>Triển khai hạ tầng máy chủ, lưu trữ và sao lưu dữ liệu cho Đài THVN</t>
  </si>
  <si>
    <t>Đầu tư các hệ thống tường lửa thế hệ mới, tưởng lửa ứng dụng, tường lửa bảo vệ CSDL, APT; hệ thống giám sát phân tích xử lý các vấn đề an ninh</t>
  </si>
  <si>
    <t>Đầu tư các hệ thống thiết bị máy chủ, lưu trữ ảo hóa, hệ thống phần mềm ảo hóa và dịch vụ Cloud, hệ thống máy chủ, lưu trữ, mạng cho trung tâm DR</t>
  </si>
  <si>
    <t>Xây dựng hệ thống thông tin báo cáo tỉnh Tuyên Quang</t>
  </si>
  <si>
    <t>Giám sát An toàn thông tin 4 cấp cho các hệ thống dùng chung của tỉnh đặt tại Trung tâm tích hợp dữ liệu tỉnh</t>
  </si>
  <si>
    <t>Thuê phần mềm QLVB và điều hành công việc</t>
  </si>
  <si>
    <t>Thuê phần mềm một cửa điện tử tỉnh Tuyên Quang cung cấp dịch vụ công trực tuyến mức 3, 4 và phần mềm một cửa điện tử tại các CQNN tỉnh</t>
  </si>
  <si>
    <t>Thuê trục liên thông văn bản nội bộ tỉnh</t>
  </si>
  <si>
    <t>Thuê máy chủ bảo mật để kết nối Cổng DVC của tỉnh với CDVCQG</t>
  </si>
  <si>
    <t>Thuê đường truyền mạng phục vụ hệ thống hội nghị truyền hình trực tuyến của tỉnh (28 điểm cầu của tỉnh)</t>
  </si>
  <si>
    <t>Xây dựng Cổng dữ liệu dùng chung của tỉnh</t>
  </si>
  <si>
    <t>Xây dựng hệ thống du lịch thông minh tỉnh Tuyên Quang hướng tới xây dựng đô thị thông minh</t>
  </si>
  <si>
    <t>2018-2025</t>
  </si>
  <si>
    <t>Số hóa tài liệu lưu trữ lịch sử tỉnh Tuyên Quang giai đoạn 1945-2011</t>
  </si>
  <si>
    <t>Xây dựng thư viện điện tử về công tác dân tộc trên địa bàn tỉnh</t>
  </si>
  <si>
    <t>Nâng cấp CSDL về công tác dân tộc trên địa bàn tỉnh Tuyên Quang</t>
  </si>
  <si>
    <t>Xây dựng phần mềm quản lý người có công và số hóa hồ sơ người có công với cách mạng</t>
  </si>
  <si>
    <t>Phần mềm quản lý dự án đầu tư xây dựng cơ bản</t>
  </si>
  <si>
    <t>Phần mềm lưu trữ số hóa dữ liệu điện tử</t>
  </si>
  <si>
    <t>Phần mềm phân bổ dự toán - tổng hợp báo cáo và quyết toán các đơn vị xã/phường/thị trấn cho toàn bộ các đơn vị trên địa bàn tỉnh</t>
  </si>
  <si>
    <t>Nâng cấp các phần mềm CSDL của Sở Tài chính: Phần mềm CSDL tài chính; phần mềm phân bổ dự toán - tổng hợp báo cáo và quyết toán các đơn vị xã, phường, thị trấn; phần mềm hệ thống CSDL về giá và tổng hợp mua sắm tập trung máy móc, thiết bị CNTT phục vụ hoạt động của cơ quan, tổ chức, đơn vị thuộc tỉnh quản lý</t>
  </si>
  <si>
    <t>Nâng cấp cơ sở hạ tầng mua sắm máy móc thiết bị CNTT của Sở Tài chính</t>
  </si>
  <si>
    <t>Nâng cấp các phần mềm ứng dụng khác của ngành tài chính</t>
  </si>
  <si>
    <t>Hệ thống phần mềm quản lý kế hoạch phát triển kinh tế xã hội tỉnh</t>
  </si>
  <si>
    <t>Hệ thống phần mềm quản lý các dự án đầu tư tỉnh Tuyên Quang</t>
  </si>
  <si>
    <t>Phần mềm quản lý hộ kinh doanh trên địa bàn tỉnh</t>
  </si>
  <si>
    <t>Hệ thống tường lửa đảm bảo an toàn an ninh thông tin cho Sở KHĐT</t>
  </si>
  <si>
    <t>Tuyên Quang</t>
  </si>
  <si>
    <t>Chương trình nghiên cứu, xây dựng cơ sở dữ liệu và công bố tác phẩm văn học nghệ thuật Việt Nam trên nền tảng cách mạng công nghiệp lần thứ tư"</t>
  </si>
  <si>
    <t>Xây dựng hệ thống tư liệu, kho dữ liệu số và công bố các công trình, tác phẩm văn học nghệ thuật có giá trị của nền văn học nghệ thuật Việt Nam trên cơ sở ứng dụng các thành tựu mới của khoa học công nghệ nhằm thực hiện có hiệu quả các chủ trương, chính sách của Đảng, Nhà nước về xây dựng và phát triển văn hóa, văn học nghệ thuật</t>
  </si>
  <si>
    <t>- Xây dựng CSDL sách 3D: 81.962.190.708
- Xây dựng dữ liệu số: 8.358.020.113
- Xây dựng hệ thống phần mềm: 19.248.126.417</t>
  </si>
  <si>
    <t>Bộ Văn hóa thể thao và Du lịch</t>
  </si>
  <si>
    <t>- Xây dựng nền tảng kho dữ liệu
- Xây dựng cổng dữ liệu mở của tỉnh
- Xây dựng các bộ kết nối dữ liệu không gian, dữ liệu thuộc tính dùng chung của các ngành trong tỉnh và CSDL quốc gia;
- Xây dựng các dịch vụ chia sẻ dữ liệu từ kho CSDL dùng chung tích hợp lên LGSP;
- Dịch vụ thu thập, số hóa, chuẩn hóa dữ liệu vào kho
- Hạ tầng kỹ thuật cho dữ liệu lớn và đảm bảo an toàn thông tin dữ liệu .
- Đã duyệt chủ trương đầu tư tại QĐ 138/NQ-HĐND ngày 08/12/2020</t>
  </si>
  <si>
    <t>Dđầu tư thiết bị; hệ thống theo dõi giám sát mạng, bản quyền phần mềm; nâng cấp hệ thống hội nghị truyền hình cấp tỉnh, cấp huyện
'- Đã phê duyệt chủ trương đầu tư tại Quyết định 139/NQ-HĐND ngày 08/12/2020</t>
  </si>
  <si>
    <t>Bộ Công an</t>
  </si>
  <si>
    <t>Sản xuất, cấp và quản lý Căn cước công dân</t>
  </si>
  <si>
    <t>Xây dựng hệ thống căn cước công dân thống nhất trên toàn quốc, được triển khai và quản lý tập trung tại Bộ Công an gồm:
- Đầu tư phần cứng: hệ nhận dạng sinh trắc học, máy chủ, máy trạm, thiết bị ngoại vi, thiết bị lưu trữ, thiết bị bảo mật
- Đầu tư phần mềm: Phần mềm thương mại, phần mềm ứng dụng
- Dịch vụ đào tạo, triển khai thiết lập hạ tầng
- Đã phê duyệt chủ trương đầu tư tại Quyết định 1368/QĐ-TTg ngày 03/9/2020</t>
  </si>
  <si>
    <t>Văn phòng Chính phủ</t>
  </si>
  <si>
    <t>Phi dự án “Cung cấp trang thiết bị phần cứng của Hệ thống thông tin báo cáo Chính phủ” sử dụng ODA không hoàn lại của Nhật Bản</t>
  </si>
  <si>
    <t>Cung cấp trang thiết bị kỹ thuật hiện đại nhằm xây dựng Hệ thống thông tin báo cáo Chính phủ với mục tiêu đơn giản hóa chế độ báo cáo, xây dựng bộ chỉ số phục vụ sự chỉ đạo, điều hành của Chính phủ, Thủ tướng Chính phủ; nâng cao hiệu quả việc ra quyết định của Chính  phủ,  Thủ  tướng  Chính  phủ  dựa  trên  dữ  liệu  trực  tuyến,  dữ  liệu  mở, khoa học dữ liệu, ứng dụng công nghệ mới của cuộc cách mạng công nghệ 4.0; hình thành cơ sở dữ liệu phục vụ sự chỉ đạo, điều hành của Chính phủ, Thủ tướng Chính phủ</t>
  </si>
  <si>
    <t>Tổng vốn dự kiến:118 tỷ đồng, tương đương khoảng 546,296 triệu Yên, trong đó:
+ Vốn ODA không hoàn lại: 500 triệu Yên,tương đương khoảng 108 tỷ đồng.
+ Vốn đối ứng: 10 tỷ đồng tương đương khoảng 46,296 triệu Yên
Quyết định phê duyệt chủ trương 1442/QĐ-TTg ngày 21/10/2019</t>
  </si>
  <si>
    <t>Bộ Công Thương</t>
  </si>
  <si>
    <t>Dự án phát triển Chính phủ điện tử của Bộ Công Thương</t>
  </si>
  <si>
    <t>Xây dựng nền tảng dùng chung của Bộ Công Thương kết nối đến nền tảng tích hợp, chia sẻ dữ liệu của quốc gia; Xây dựng hệ thống xác thực định danh của Bộ Công Thương từ nền tảng xác thực, định danh quốc gia; Xây dựng Kiến trúc CPĐT Bộ Công Thương; Hoàn thiện Cổng DVC Bộ Công Thương; xây dựng các ứng dụng nội bộ đặc thù phục vụ QLNN của Bộ; Tái cấu trúc hạ tầng CNTT của Bộ; Mua sắm thiết bị ATTT; Dịch vụ chứng thực chữ ký số, xác thực điện tử cho các HTTT</t>
  </si>
  <si>
    <t>Hòa Bình</t>
  </si>
  <si>
    <t>Triển khai số hóa văn bản các cơ quan nhà nước</t>
  </si>
  <si>
    <t xml:space="preserve">Chỉnh lý tài liệu lưu trữ tại VP UBND tỉnh, VP HĐND tỉnh; các Sở ban ngành. Số hóa các tài liệu lưu trữ có giá trị sử dụng lâu dài của các Sở ban ngành; mua sắm bổ sung trang thiết bị phần cứng; nâng cấp phần mềm quản lý kho dữ liệu số hóa hiện có; </t>
  </si>
  <si>
    <t>Gia Lai</t>
  </si>
  <si>
    <t>Dự án xây dựn Chính quyền điện tử tiến tới xây dựng Chính quyền số</t>
  </si>
  <si>
    <t>Đầu tư, nâng cấp Trung tâm Tích hợp dữ liệu tỉnh; đầu tư nâng cấp các phần mềm phục vụ phát triển Chính quyền điện tử hướng tới Chính phủ số, các nền tảng để triển khai ĐTTM; Đầu tư Trung tâm điêu hành, giám sát an toàn thông tin mạng tỉnh Gia Lai</t>
  </si>
  <si>
    <t>Thuê dịch vụ Cổng Dịch vụ công quốc gia</t>
  </si>
  <si>
    <t>Thuê phần mềm Cổng DVCQG; dịch vụ hạ tầng, an toàn thông tin phục vụ vận hành hệ thống; dịch vụ phần mềm bản quyền; dịch vụ quản trị, vận hành, bảo trì và tổng đài hỗ trợ</t>
  </si>
  <si>
    <t>Thuê dịch vụ Hệ thống thông tin phục vụ họp và xử lý công việc của Chính phủ (E-Cabinet)</t>
  </si>
  <si>
    <t>Thuê dịch vụ công nghệ thông tin hạng mục “Cung cấp trang thiết bị tin học và phần mềm ứng dụng tại Văn phòng Chính phủ”</t>
  </si>
  <si>
    <t>Thừa Thiên Huế</t>
  </si>
  <si>
    <t>Dự án Xây dựng thành phố Huế văn hóa và du lịch thông minh sử dụng viện trợ không hoàn lại của Chính phủ Hàn Quốc</t>
  </si>
  <si>
    <t>Hợp phần 1: Xây dựng Đề án phát triển Du lịch thành phố Huế và lắp đặt hệ thống thông tin du lịch thông minh
Hợp phần 2: Phát triển Trung tâm du lịch văn hóa đô thị và mở rộng mạng lưới đi bộ đô thị ở Huế
Hợp phần 3: Lắp đặt hệ thống chiếu sáng thông minh và camera giám sát dọc theo bờ sông Hương
Hợp phần 4: Xây dựng năng lực hành chính công trong phát triển du lịch và quản lý đô thị
Hợp phần 5: Quản lý dự án</t>
  </si>
  <si>
    <t>14,800,000 USD
Vốn tài trợ: 13.000.000 USD = 301.145.000.000 VNĐ
Vốn đối ứng: 1.800.000 USD = 41.697.000.000 VNĐ</t>
  </si>
  <si>
    <t>Dự án xây dựng trung tâm giám sát điển hình thông minh, xây dựng cơ sở dữ liệu, dịch vụ đô thị thông minh thuộc Đề án Xây dựng thành phố pleiku theo hướng đô thị thông minh giai đoạn 2020-2025, định hướng đến năm 2030</t>
  </si>
  <si>
    <t>Xây dựng Trung tâm giám sát điều hành thông minh của TP Pleiku; xây dựng các CSDL, các dịch vụ ĐTTM</t>
  </si>
  <si>
    <t>Dự án chuyển đổi số Bộ Công Thương</t>
  </si>
  <si>
    <t>Dự án xây dựng hệ thống quản lý hoạt động thương mại điện tử quốc gia</t>
  </si>
  <si>
    <t>Xây dựng hạ tầng Chính phủ số; Xây dựng Trung tâm điều hành và dịch vụ dựa trên nền tảng số; Xây dựng tích hợp các CSDL chuyên ngành phục vụ yêu cầu quản lý nhà nước đối với các ngành, lĩnh vực và hỗ trợ doanh nghiệp phát triển; số hóa xây dựng Cổng dữ liệu, tích hợp với thành phần dữ liệu mở, cung cấp dữ liệu mở, cung cấp hiện trạng; phát triển hoàn thiện HTTT báo cáo kết nối với HTTT báo cáo quốc gia; Xây dựng các tiêu chuẩn kỹ thuật phục vụ CĐS Bộ Công Thương; Xây dựng HTTT phục vụ họp trực tuyến của Bộ Công thương kết nối đến các đơn vị thuộc Bộ, các Sở Công Thương, các Thương vụ Việt Nam tại nước ngoài; đảm bảo ATTT các HTTT</t>
  </si>
  <si>
    <t>Hệ thống quản lý thương mại điện tử quốc gia; Hệ tiêu chuẩn nền tảng tích hợp, chia sẻ dữ liệu của Hệ thống quản lý hoạt động thương mại điện tử quốc gia; xây dựng CSDL doanh nghiệp có vốn đầu tư nước ngoài có hoạt động TMĐT tại Việt Nam; CSDL doanh nghiệp TMĐT theo ngành hàng...; Xây dựng hệ thống giải quyết tranh chấp trực tuyến; Xây dựng phát triển nền tảng đào tạo trực tuyến nâng cao năng lực quản lý NN về TMĐT; đầu tư hệ thống an toàn, an ninh thông tin</t>
  </si>
  <si>
    <t>Trung tâm IOC tỉnh (560 tỷ)</t>
  </si>
  <si>
    <t>Ủy ban Dân tộc</t>
  </si>
  <si>
    <t>Dự án xây dựng Trung tâm quản lý điều hành, kết nối chia sẻ dữ liệu của Ủy ban Dân tộc</t>
  </si>
  <si>
    <t>Hạ tầng phần cứng; LGSP; Kho dữ liệu tập trung của UBDT; hệ thống lưu trữ tài liệu điện tử tập trung; Trung tâm SOC của UBDT.</t>
  </si>
  <si>
    <t>Yên Bái</t>
  </si>
  <si>
    <t>Dự án Trung tâm điều hành, giám sát, xử lý dữ liệu đô thị thông minh tỉnh Yên Bái</t>
  </si>
  <si>
    <t>Ngân hàng Nhà nước</t>
  </si>
  <si>
    <t>Trang bị hệ thống máy chủ tập trung tại Trung tâm dữ liệu dự phòng</t>
  </si>
  <si>
    <t>Trang bị hạ tầng máy chủ phục vụ cho ứng dụng nghiệp vụ của NHNN tại TTDLDP: trang bị thiết bị và license</t>
  </si>
  <si>
    <t>Dự án chuyển tiếp. TMĐT là mức của 21, 22</t>
  </si>
  <si>
    <t>Ngân hàng nhà nước Việt nam</t>
  </si>
  <si>
    <t>Trang bị bổ sung tài nguyên máy chủ tập trung cho TTDL chính</t>
  </si>
  <si>
    <t>Dự án chuyển tiếp. TMĐT là mức của 2022</t>
  </si>
  <si>
    <t>Trang bị hạ tầng máy chủ phục vụ cho các hệ thống tại TTDL chính; hệ thống quản lý, giám sát, phân tích cảnh báo tập trung hệ thống CNTT của NHNN</t>
  </si>
  <si>
    <t>Các dự án bảo trì giai đoạn 2021-2025</t>
  </si>
  <si>
    <t>4 nhiệm vụ bảo trì</t>
  </si>
  <si>
    <t>Các dự án trang bị thiết bị mới giai đoạn 2021-2025</t>
  </si>
  <si>
    <t>4 dự án nhỏ</t>
  </si>
  <si>
    <t>Các dự án phần mềm giai đoạn 2016-2020 chuyển tiếp sang 21-25</t>
  </si>
  <si>
    <t>1. Trang bị hệ thống quản lý lưu trữ chứng từ điện tử NHNN: 55 tỷ (24-25)
2. Hệ thống quản lý giám sát phân tích cảnh báo tập trung hệ thống CNTT của NHNN: 30 tỷ (22-23)
3, HTTT phục vụ công tác giám sát hoạt động của Quỹ tín dụng nhân dân và tổ chức tài chính vi mô: 19,5 tỷ (2022)
4. Đầu tư giải pháp PCRT sử dụng cho Cục phòng chống rửa tiền - Cơ quan thanh tra giám sát ngân hàng: 45 tỷ
5, Mở rộng nâng cấp hệ thống SG31 đáp ứng các yêu cầu thay đổi: 4,8 tỷ (2021)
6. Mở rộng nâng cấp hệ thống QLVB và điều hành: 11,4 tỷ (22-25)
7. Mở rộng HTTT báo cáo NHNN liên thông với HTTT báo cáo Chính phủ: 901 triệu (2021)</t>
  </si>
  <si>
    <t>6 dự án, nhiệm vụ</t>
  </si>
  <si>
    <t>Hệ thống DVC, Hệ thống thông tin 1 cửa điện tử NHNN: 9 tỷ
HTTT điện tử NHNN: 20 tỷ
LGSP: 4 tỷ
Trang bị công cụ kiểm thử chức năng phần mềm tự động: 2,1 tỷ</t>
  </si>
  <si>
    <t>Các dự án bảo trì phần mềm giai đoạn 2021-2025</t>
  </si>
  <si>
    <t>Các dự án phần mềm trang bị mới giai đoạn 2021-2025</t>
  </si>
  <si>
    <t>Các dự án Hạ tầng giai đoạn 16-20 chuyển tiếp sang 21-25</t>
  </si>
  <si>
    <t>2 dự án</t>
  </si>
  <si>
    <t>Các dự án bảo trì hạ tầng giai đoạn 21-25</t>
  </si>
  <si>
    <t>Các dự án trang bị mới hạ tầng giai đoạn 21-25</t>
  </si>
  <si>
    <t xml:space="preserve">4 dự án </t>
  </si>
  <si>
    <t>Các dự án An toàn thông tin mạng giai đoạn 16-20 chuyển tiếp sang 21-25</t>
  </si>
  <si>
    <t>Các dự án bảo trì ATTT mạng 2021-2025</t>
  </si>
  <si>
    <t xml:space="preserve">2 dự án </t>
  </si>
  <si>
    <t>Các dự án trang bị mới ATTT giai đoạn 21-25</t>
  </si>
  <si>
    <t xml:space="preserve">6 dự án </t>
  </si>
  <si>
    <t>Hải Phòng</t>
  </si>
  <si>
    <t>Nâng cấp, mở rộng năng lực của TTDL thành phố</t>
  </si>
  <si>
    <t>Xây dựng và vận hành Trung tâm giám sát, điều hành đô thị thông minh</t>
  </si>
  <si>
    <t>Nâng cấp hạ tầng CNTT của các cơ quan NN trên địa bàn thành phố</t>
  </si>
  <si>
    <t>Đầu tư lắp đặt Camera giám sát, chỉ huy điều hành giao thông phục vụ an ninh trật tự và xử lý vi phạm hành chính</t>
  </si>
  <si>
    <t>Hệ thống đăng nhập và quản lý người dùng tập trung (Single Sign on) đối với các hệ thống thông tin dùng chung và chuyên ngành của thành phố</t>
  </si>
  <si>
    <t xml:space="preserve">Nâng cấp, mở rộng LGSP </t>
  </si>
  <si>
    <t>Tích hợp chữ ký số chuyên dùng Chính phủ trên một số hệ thống thông tin dùng chung và chuyên ngành của thành phố</t>
  </si>
  <si>
    <t>Xây dựng kho dữ liệu dùng chung và cổng dữ liệu mở thành phố</t>
  </si>
  <si>
    <t>Chuẩn hóa, tạo lấp dữ liệu, thí điểm thực hiện chuyển đổi số</t>
  </si>
  <si>
    <t>Xây dựng Kho quản lý dữ liệu điện tử của tổ chức, cá nhân trên Cổng DVCTT thành phố</t>
  </si>
  <si>
    <t>Xây dựng phần mềm lập hồ sơ và quản lý lưu trữ tài liệu điện tử tại các cơ quan, tổ chức trên địa bàn thành phố</t>
  </si>
  <si>
    <t>Số hóa tài liệu tại kho lưu trữ lịch sử thành phố giai đoạn 2019-2022</t>
  </si>
  <si>
    <t>Số hóa tài liệu, bảo quản lưu trữ hồ sơ và ứng dụng CNTT trong quản lý hồ sơ và ứng dụng công nghệ thông tin trong quản lý hồ sơ người có công với cách mạng trên địa bàn thành phố Hải Phòng</t>
  </si>
  <si>
    <t>Xây dựng hệ thống CSDL ngành nông nghiệp và phát triển nông thôn thành phố HP</t>
  </si>
  <si>
    <t>Số hóa Sổ hộ tịch điện tử của Thành phố Hải Phòng</t>
  </si>
  <si>
    <t>CSDL ngành giáo dục đào tạo</t>
  </si>
  <si>
    <t>CSDL tài nguyên môi trường</t>
  </si>
  <si>
    <t>Nâng cấp Hệ thống quản lý văn bản và điều hành kết nối liên thông với Hệ thống 1 cửa điện tử và DVCTT thành phố thông qua LGSP</t>
  </si>
  <si>
    <t>Nâng cấp Hệ thống thôn tin báo cáo thành phố kết nối chia sẻ dữ liệu với HTTT báo cáo quốc gia</t>
  </si>
  <si>
    <t>Hệ thống thông tin phục vụ họp và xử lý công việc của Chính phủ tại HĐND, UBND đến cấp huyện</t>
  </si>
  <si>
    <t>Nâng cấp Hệ thống thư điện tử công vụ thành phố đảm bảo tuân thủ kiến trúc CQĐT thành phố</t>
  </si>
  <si>
    <t>Mở rộng hệ thống HNTH thành phố</t>
  </si>
  <si>
    <t>Nâng cấp Hệ thống Cổng TTĐT thành phố kết nối với LGSP</t>
  </si>
  <si>
    <t>Nâng cấp Hệ thống 1 cửa điện tử và DVCTT thành phố</t>
  </si>
  <si>
    <t>Tích hợp DVCTT mức 3, 4 lên Cổng DVC QG</t>
  </si>
  <si>
    <t>Xây dựng DVCTT mức độ, 3, 4 đối với các TTHC đáp ứng yêu cầu</t>
  </si>
  <si>
    <t>Ứng dụng và phát triển CNTT y tế thông minh</t>
  </si>
  <si>
    <t>Triển khai hệ thống phòng chống mã độc quản trị tập trung</t>
  </si>
  <si>
    <t>Xây dựng Trung tâm SOC</t>
  </si>
  <si>
    <t>Triển khai kiểm tra, giám sát và đánh giá ATTT mô hình 4 lớp</t>
  </si>
  <si>
    <t xml:space="preserve">Xây dựng hạ tầng chuyển đổi số tỉnh Đăk Lắk giai đoạn 2021-2025 và định hướng đến năm 2030 </t>
  </si>
  <si>
    <t>a) Xây dựng cơ sở hạ tầng, phần mềm nền tảng ĐTTM tỉnh (SCP) đạt tiêu chuẩn theo công văn số 4176/BTTTT-THH;
b) Nâng cấp trung tâm điều hành ĐTTM (IOC) đạt tiêu chuẩn theo Công văn 328/THH-DVCNTT
c) Xây dựng nền tảng tích hợp chia sẻ dữ liệu LGSP, các hệ thống cơ sở dữ liệu nền và hệ thống lưu trữ cơ sở dữ liệu tập trung Data Warehouse
d) Xây dựng hệ thống giám sát, điều hành an toàn, an ninh mạng SOC</t>
  </si>
  <si>
    <t>Theo công văn 5438/UBND-TH ngày 18/6/2021.
Dự án thuộc KH trung hạn của tỉnh. 
Vốn NSTW: 317 tỷ
Vốn NS tỉnh: 13 tỷ</t>
  </si>
  <si>
    <t>Dự án hệ thống quản lý CSDL về phòng cháy chữa cháy PCCC và truyền tin báo sự cố</t>
  </si>
  <si>
    <t>Bộ Công An</t>
  </si>
  <si>
    <t>Văn bản 4432/VPCP-NC</t>
  </si>
  <si>
    <t>Thiết bị phần cứng tại Site DC và Site DR; thiết bị văn phòng; phần mềm nội bộ Ecabinet (hồ sơ dự toán và KH thuê lưu tại Phòng THHT, Công văn số 5195/VPCP-KHTC ngày 29/7/2021)</t>
  </si>
  <si>
    <t>Thuê dịch vụ trục liên thông văn bản quốc gia</t>
  </si>
  <si>
    <t>Đà Nẵng</t>
  </si>
  <si>
    <t>Dự án Xây dựng Trung tâm tích hợp kiểm soát khả năng phục hồi đô thị xanh và thông minh Đà Nẵng (Trung tâm ENSURE Đà Nẵng)</t>
  </si>
  <si>
    <t>Ứng dụng CNTT nhằm nhận biết, cảnh báo thiên tai, dự báo diễn biến thiên tai, nâng cao năng lực dự báo, cảnh báo ứng phó, phòng chống thiên tai của TP Đà nẵng; phục hồi đo thị xanh dựa trên việc ứng dụng CNTT trong công tác lập quy hoạch, quản lý quy hoạch và phát triển bền vững đô thị sinh thái, bảo vệ môi trường.
Vốn ODA: 10 triệu 500 nghìn đô la mỹ = 246.855.000.000 VNĐ
Vốn đối ứng từ ngân sách TP: 12.496.489.705 VNĐ</t>
  </si>
  <si>
    <t>Xây dựng hệ thống giám sát tập trung, tích hợp, cung cấp thông tin về thiên tai, biến đổi khí hậu; Thực hiện hợp nhất, liên thông các đầu số 113, 114, 115; hỗ trợ điều phối ứng cứu sư cố tại hiện trường; Trang bị hệ thống cảm biến, camera và các trang thiết bị khác nhằm hỗ trợ theo dõi, giám sát thiên tai trên địa bàn thành phố; Xây dựng các tài liệu (chiến lược, co chế, mô hình quản lý tích hợp ứng phó khẩn caaso và quản lý thiên tai, thảm họa, quy trình vận hành chuẩn về quản lý tích hợp ứng phó khẩn cấp và quản lý thiên tai...
(Tờ trình phê duyệt chủ trương đầu tư 90/TTr-UBND ngày 12/7/2021 gửi Bộ KHĐT)</t>
  </si>
  <si>
    <t>Lào Cai</t>
  </si>
  <si>
    <t>Phát triển Trung tâm điều hành thông minh tỉnh Lào Cai gắn với triển khai điểm Trung tâm điều hành thông minh thị xã Sa Pa (hình thức đề cương và dự toán chi tiết)</t>
  </si>
  <si>
    <t>(Công văn xin ý kiến Cục THH 815/STTTT-KHTC ngày 06/8/2021)</t>
  </si>
  <si>
    <t>Phát triển mở rộng thành phần, tính năng mới bổ sung cho hệ thống phần mềm IOC và tích hợp ứng dụng, dịch vụ đô thị thông minh; Bổ sung hệ thống hạ tầng kỹ thuật (máy chủ, bản quyền phần mềm; bảng LED, thiết bị tại các phòng làm việc của Trung tâm IOC)</t>
  </si>
  <si>
    <t>Dự án Chuyển đổi số hoạt động cơ quan hành chính nhà nước trên địa bàn tỉnh Quảng Ngãi</t>
  </si>
  <si>
    <t>3 năm</t>
  </si>
  <si>
    <t>Nâng cấp hạ tầng thiết bị tại Trung tâm dữ liệu tỉnh; xây dựng hệ thống cơ sở dữ liệu và phần mềm quản lý nhà nước chuyên ngành cấp huyện; xây dựng kho dữ liệu số để lưu trữ toàn bộ kết quả giải quyết thủ tục hành chính của cơ quan nhà nước; Thiết lập Kho quản lý dữ liệu điện tử của tổ chức, cá nhân" cho toàn bộ tổ chức và công dân và thực hiện chức năng chứng thực bản sao điện tử từ bản chính và cấp bản sao điện tử từ sổ gốc cho tổ chức và công dân trên địa bàn tỉnh; xây dựng 02 ứng dụng trên nền tảng di động phục vụ hoạt động của công chức, tổ chức và công dân; Số hóa kết quả giải quyết thủ tục hành chính tại 01 địa bàn hoặc 01 đơn vị cụ thể</t>
  </si>
  <si>
    <t>Đã phê duyệt chủ trương đầu tư tại Nghị quyết 68/NQ-HĐND ngày 08/9/2021</t>
  </si>
  <si>
    <t>Stt</t>
  </si>
  <si>
    <t>Tên bộ, tỉnh</t>
  </si>
  <si>
    <t>Tổng dự toán chi NSNN 2022</t>
  </si>
  <si>
    <t>Nguồn số liệu</t>
  </si>
  <si>
    <t>Tỷ lệ chi trên NSNN 2022</t>
  </si>
  <si>
    <t>Bộ Quốc phòng</t>
  </si>
  <si>
    <t>Bộ Tư pháp</t>
  </si>
  <si>
    <t>Bộ Tài chính</t>
  </si>
  <si>
    <t>Bộ Lao động - Thương binh và Xã hội</t>
  </si>
  <si>
    <t>Bộ Giao thông vận tải</t>
  </si>
  <si>
    <t>Bộ Xây dựng</t>
  </si>
  <si>
    <t>Bộ Thông tin và Truyền thông</t>
  </si>
  <si>
    <t>Bộ Kế hoạch và Đầu tư</t>
  </si>
  <si>
    <t>Bộ Y tế</t>
  </si>
  <si>
    <t>Bộ Khoa học và Công nghệ</t>
  </si>
  <si>
    <t>Bộ Văn hóa, Thể thao và Du lịch</t>
  </si>
  <si>
    <t>Bộ Tài nguyên và Môi trường</t>
  </si>
  <si>
    <t xml:space="preserve">Ngân hàng Nhà nước Việt Nam </t>
  </si>
  <si>
    <t>An Giang</t>
  </si>
  <si>
    <t>Bà Rịa Vũng Tàu</t>
  </si>
  <si>
    <t>Bắc Kan</t>
  </si>
  <si>
    <t>Bến Tre</t>
  </si>
  <si>
    <t>Bình Dương</t>
  </si>
  <si>
    <t>Bình Phước</t>
  </si>
  <si>
    <t>Bình Thuận</t>
  </si>
  <si>
    <t>Cần Thơ</t>
  </si>
  <si>
    <t>Hà Nội</t>
  </si>
  <si>
    <t>Hà Tĩnh</t>
  </si>
  <si>
    <t>Hải Dương</t>
  </si>
  <si>
    <t>Hậu Giang</t>
  </si>
  <si>
    <t>Đồng Nai</t>
  </si>
  <si>
    <t>Kiên Giang</t>
  </si>
  <si>
    <t>Kon Tum</t>
  </si>
  <si>
    <t>Lâm Đồng</t>
  </si>
  <si>
    <t>Nam Định</t>
  </si>
  <si>
    <t>Ninh Thuận</t>
  </si>
  <si>
    <t>Phú Thọ</t>
  </si>
  <si>
    <t>Quảng Trị</t>
  </si>
  <si>
    <t>Sóc Trăng</t>
  </si>
  <si>
    <t>Thừa thiên Huế</t>
  </si>
  <si>
    <t>Tiền Giang</t>
  </si>
  <si>
    <t>Trà Vinh</t>
  </si>
  <si>
    <t>Tây Ninh</t>
  </si>
  <si>
    <t>Vĩnh Long</t>
  </si>
  <si>
    <t>Vĩnh Phúc</t>
  </si>
  <si>
    <t>Thành phố Hồ Chí Minh</t>
  </si>
  <si>
    <t>4396/KH-BQP</t>
  </si>
  <si>
    <t>1. Không có số tiền.
2. Ưu tiên các dự án, nhiệm vụ hạ tầng số, nền tảng số tập trung</t>
  </si>
  <si>
    <t>Không có nguồn số liệu</t>
  </si>
  <si>
    <t>682/QĐ-BTP</t>
  </si>
  <si>
    <t>1. Không có số tiền</t>
  </si>
  <si>
    <t>KH UDCNTT 21-25 Bộ TC</t>
  </si>
  <si>
    <t>Giai đoạn 21-25</t>
  </si>
  <si>
    <t>Không có số liệu</t>
  </si>
  <si>
    <t>919/QĐ-BLĐTBXH</t>
  </si>
  <si>
    <t>Không có số tiền</t>
  </si>
  <si>
    <t>2434/QĐ-BGTVT</t>
  </si>
  <si>
    <t>1533/QĐ-BXD
1004/QĐ-BXD</t>
  </si>
  <si>
    <t>Không phân kỳ</t>
  </si>
  <si>
    <t>4632/QĐ-BNN-KHCN</t>
  </si>
  <si>
    <t>1922/QĐ-BKHĐT</t>
  </si>
  <si>
    <t>53/QĐ-BNV</t>
  </si>
  <si>
    <t>Dự thảo kèm 814/BYT-CNTT</t>
  </si>
  <si>
    <t>3283/QĐ-BKHCN</t>
  </si>
  <si>
    <t>417/QĐ-TNMT</t>
  </si>
  <si>
    <t>1897/KH-TTCP
1870/KH-TTCP</t>
  </si>
  <si>
    <t>496/CNTT1</t>
  </si>
  <si>
    <t>Tổng</t>
  </si>
  <si>
    <t>Số thành phần không bằng tổng mức đầu tư</t>
  </si>
  <si>
    <t>782/QĐ-UBDT</t>
  </si>
  <si>
    <t>2241/QĐ-BNG
4358/BNG-TTTT ngày 20/10/2021</t>
  </si>
  <si>
    <t>4225/QĐ-BVHTTDL</t>
  </si>
  <si>
    <t>Có KH đã bố trí 2022</t>
  </si>
  <si>
    <t>2207/QĐ-UBND</t>
  </si>
  <si>
    <t>46/KH-UBND
30/KH-UBND ngày 24/02/2021</t>
  </si>
  <si>
    <t>161/QĐ-UBND KH UDCNTT 2021
464/KH-UBND ban hành KH CĐS</t>
  </si>
  <si>
    <t>Không có số tiền của KH 21-25</t>
  </si>
  <si>
    <t>2581/QĐ-UBND ban hành KH CĐS</t>
  </si>
  <si>
    <t>816/QĐ-UBND ban hành KH CĐS</t>
  </si>
  <si>
    <t>5362/QĐ-UBND KH UDCNTT 21-25
90/KH-UBND ban hành KH CĐS</t>
  </si>
  <si>
    <t>Bộ Giáo dục và Đào tạo</t>
  </si>
  <si>
    <t>34/KH-UBND KH UDCNTT 21-25</t>
  </si>
  <si>
    <t>239/KH-UBND KH UDCNTT 21-25</t>
  </si>
  <si>
    <t>553/CT-UBND ban hành KH CĐS</t>
  </si>
  <si>
    <t xml:space="preserve">Không có phân kỳ </t>
  </si>
  <si>
    <t>5039/KH-UBND ban hành KH CĐS
5038/KH-UBND KH UDCNTT</t>
  </si>
  <si>
    <t>Số liệu từ KH UDCNTT</t>
  </si>
  <si>
    <t>2769/KH-UBND ban hành KH CĐS
2893/QĐ-UBND KH UDCNTT 21-25</t>
  </si>
  <si>
    <t>137/KH-UBND ban hành KH CĐS
2454/QĐ-UBND KH UDCNTT 21-25</t>
  </si>
  <si>
    <t>10/KH-UBND KH CQS 21-25</t>
  </si>
  <si>
    <t>Chưa ban hành KH CĐS, chưa ban hành KH UDCNTT 21-25
Không phân kỳ</t>
  </si>
  <si>
    <t xml:space="preserve">4098/QĐ-UBND KH CĐS </t>
  </si>
  <si>
    <t>227/KH-UBND ban hành KH CĐS
93/KH-UBND KH UDCNTT 21-25</t>
  </si>
  <si>
    <t>2415/KH-UBND ban hành KH CĐS
797/QĐ-UBND KH UDCNTT 21-25</t>
  </si>
  <si>
    <t>2436/QĐ-UBND ban hành KH CĐS</t>
  </si>
  <si>
    <t>276/KH-UBND KH UDCNTT 21-25
18-NQ/TU ban hành NQ CĐS</t>
  </si>
  <si>
    <t>3705/KH-UBND ban hành KH CĐS
325/KH-UBND KH UDCNTT 21-25</t>
  </si>
  <si>
    <t>393/KH-UBND ban hành KH CĐS</t>
  </si>
  <si>
    <t>23/KH-UBND KH UDCNTT 21-25</t>
  </si>
  <si>
    <t>2358/KH-UBND ban hành KH CĐS
171/KH-UBND KH UDCNTT 21-25</t>
  </si>
  <si>
    <t>78/KH-UBND KH UDCNTT 21-25</t>
  </si>
  <si>
    <t>4642/KH-UBND KH UDCNTT 21-25
1905/KH-UBND ban hành KH CĐS</t>
  </si>
  <si>
    <t>2008/QĐ-UBND KH UDCNTT 21-25
473/KH-UBND ban hành KH CĐS</t>
  </si>
  <si>
    <t>5003/QĐ-UBND ban hành KH CĐS
1594/KH-UBND KH UDCNTT 21</t>
  </si>
  <si>
    <t>822/STTTT-CNTT dự thảo KH UDCNTT 21-25</t>
  </si>
  <si>
    <t>13788/KH-UBND KH UDCNTT 21-25
10633/KH-UBND ban hành KH CĐS</t>
  </si>
  <si>
    <t>Số liệu từ KH UDCNTT
Không phân kỳ</t>
  </si>
  <si>
    <t>194/KH-UBND KH UDCNTT 21-25
186/KH-UBND ban hành KH CĐS</t>
  </si>
  <si>
    <t>909/KH-UBND KH UDCNTT 21-25</t>
  </si>
  <si>
    <t>2451/KH-UBND KH UDCNTT 21-25
3659/KH-UBND KH UDCNTT 22
1880/KH-UBND ban hành KH CĐS</t>
  </si>
  <si>
    <t>Số liệu từ KH UDCNTT 2022</t>
  </si>
  <si>
    <t xml:space="preserve">243/KH-UBND KH UDCNTT 21-25
4081/KH-UBND ban hành KH CĐS </t>
  </si>
  <si>
    <t>1634/QĐ-UBND ban hành CT CĐS</t>
  </si>
  <si>
    <t>908/KH-UBND KH UDCNTT 21-25</t>
  </si>
  <si>
    <t xml:space="preserve">206/KH-UBND KH CQS 2022
195/KH-UBND KH UDCNTT 21-25
135/KH-UBND ban hành KH CĐS </t>
  </si>
  <si>
    <t>Số liệu từ KH CQS 2022 và KH UDCNTT 21-25</t>
  </si>
  <si>
    <t>120/KH-UBND ban hành KH CĐS
119/KH-UBND KH CQS 2022
115/KH-UBND KH UDCNTT 21-25</t>
  </si>
  <si>
    <t>Dự thảo kèm 1512/STTTT-CNTT</t>
  </si>
  <si>
    <t>Số liệu dự thảo</t>
  </si>
  <si>
    <t>37/KH-UBND KH UDCNTT 21</t>
  </si>
  <si>
    <t>Không tìm thấy KH CĐS và UDCNTT</t>
  </si>
  <si>
    <t>Chưa ban hành KH CĐS
4125/KH-UBND KH UDCNTT 21-25</t>
  </si>
  <si>
    <t>2348/QĐ-UBND Đề án CQS 21-25</t>
  </si>
  <si>
    <t xml:space="preserve">224/KH-UBND KH UDCNTT 21-25 </t>
  </si>
  <si>
    <t>2394/KH-UBND KH UDCNTT 21 25</t>
  </si>
  <si>
    <t>6124/KH-UBND ban hành KH CĐS
6863/KH-UBND KH UDCNTT 21 -25</t>
  </si>
  <si>
    <t>119/KH-UBND ban hành KH CĐS 
151/KH-UBND KH UDCNTT 21-25</t>
  </si>
  <si>
    <t>5884/KH-UBND KH UDCNTT 21-25</t>
  </si>
  <si>
    <t>83/KH-UBND KH UDCNTT 21-25</t>
  </si>
  <si>
    <t xml:space="preserve">251/KH-UBND ban hành KH CĐS
212/KH-UBND KH UDCNTT 21-25 </t>
  </si>
  <si>
    <t>4216/QĐ-UBND ban hành KH CĐS 
272/KH-UBND KH UDCNTT 21-25</t>
  </si>
  <si>
    <t xml:space="preserve">2393/QĐ-UBND Chương trình CĐS
572/QĐ-UBND KH UDCNTT 21-25 </t>
  </si>
  <si>
    <t>115/KH-UBND KH UDCNTT 21-25</t>
  </si>
  <si>
    <t xml:space="preserve">80/KH-UBND ban hành KH CĐS 21-25
Dự thảo KH UDCNTT 21-25 kèm theo 1426/STTTT-CNTT </t>
  </si>
  <si>
    <t>Số liệu từ dự thảo KH UDCNTT
Không phân kỳ</t>
  </si>
  <si>
    <t>1957/QĐ-UBND Chương trình CĐS</t>
  </si>
  <si>
    <t>81/KH-UBND KH UDCNTT 21</t>
  </si>
  <si>
    <t>Dự thảo KH UDCNTT 21-25 kèm theo 289/STTTT-BCVTCNTT</t>
  </si>
  <si>
    <t>Số liệu từ dự thảo
Không phân kỳ</t>
  </si>
  <si>
    <t>111/KH-UBND KH UDCNTT 2021</t>
  </si>
  <si>
    <t>1920/QĐ-UBND Đề án Xây dựng CQS 21-25
125/QĐ-UBND KH UDCNTT 21-25</t>
  </si>
  <si>
    <t>Số liệu tại Đề án CQS
Không phân kỳ</t>
  </si>
  <si>
    <t>67/KH-UBND ban hành KH CĐS
394/QĐ-UBND KH UDCNTT 21-25</t>
  </si>
  <si>
    <t>Số liệu từ KH UDCNTT 
Không phân kỳ</t>
  </si>
  <si>
    <t xml:space="preserve">Dự thảo KH CĐS kèm theo TTr 108/TTr-STTTT </t>
  </si>
  <si>
    <t xml:space="preserve">79/KH-UBND ban hành KH CĐS </t>
  </si>
  <si>
    <t>1535/QĐ-TTg ngày 15/9/2021</t>
  </si>
  <si>
    <t>324/UBND-KGVX ban hành KH CĐS</t>
  </si>
  <si>
    <t>Xây dựng Nền tảng tích hợp ứng dụng và dịch vụ công nghệ thông tin tỉnh Khánh Hòa (LGSP)</t>
  </si>
  <si>
    <t>Xây dựng Trung tâm giám sát, điều hành thông minh tỉnh Khánh Hòa (IOC)</t>
  </si>
  <si>
    <t>Đầu tư, mua sắm hệ  thống thiết bị  kỹ thuật phục vụ sản xuất, phát sóng chương trình của Đài Phát thanh và Truyền hình tỉnh Khánh Hòa.</t>
  </si>
  <si>
    <t>Thực hiện lộ trình số hóa nhằm đáp ứng yêu cầu chuyển đổi công nghệ sản xuất, từng bước nâng cao chất lượng sản xuất, truyền dẫn phát sóng của đài, thay thế các thiết bị công nghệ cũ.</t>
  </si>
  <si>
    <t>Chuyển đổi Đài truyền thanh ứng dụng công nghệ thông tin – viễn thông xã Cam Thịnh Đông</t>
  </si>
  <si>
    <t>Nâng cấp cổng thông tin điện tử huyện và xây dựng trang thông tin điện tử cấp xã</t>
  </si>
  <si>
    <t>Đầu tư trang thiết bị âm thanh, ánh sáng cho Đoàn ca múa nhạc Hải Đăng</t>
  </si>
  <si>
    <t>Hạng mục CNTT: Đầu tư trang thiết bị âm thanh cho Đoàn ca múa nhạc Hải Đăng</t>
  </si>
  <si>
    <t>Đầu tư và phát triển thư viện tỉnh theo mô hình thư viện số và thư viện tự động hóa</t>
  </si>
  <si>
    <t>Lắp đặt hệ thống Camera giao thông đảm bảo an ninh trật tự trên địa bàn huyện Khánh Vĩnh</t>
  </si>
  <si>
    <t>DỰ ÁN CNTT, CĐS</t>
  </si>
  <si>
    <t>Triển khai Hệ thống thông tin báo cáo của địa phương trên cơ sở kết nối với Hệ thống thông tin báo cáo của Chính phủ theo lộ trình, hướng dẫn của Chính phủ</t>
  </si>
  <si>
    <t>Thực hiện truyền thông về chuyển đổi số trên địa bàn tỉnh Khánh Hòa</t>
  </si>
  <si>
    <t>Ứng dụng CNTT trong  khám bệnh, chữa bệnh và thanh toán bảo hiểm</t>
  </si>
  <si>
    <t>Ứng dụng CNTT kết nối các cơ sở cung ứng thuốc trên địa bàn tỉnh Khánh Hòa</t>
  </si>
  <si>
    <t>Xây dựng HTTT Khu dân cư điện tử (thuộc Đề án thí điểm xây dựng Khu dân cư điện tử)</t>
  </si>
  <si>
    <t xml:space="preserve">Nâng cấp hệ thống ứng phó sự cố, đảm bảo an toàn thông tin mạng của Sở Kế hoạch và Đầu tư </t>
  </si>
  <si>
    <t>Xây dựng Trung tâm giám sát, điều hành hệ thống mạng (NOC) cho Trung tâm dữ liệu tỉnh và mạng diện rộng (WAN) của tỉnh</t>
  </si>
  <si>
    <t xml:space="preserve">Tập huấn nâng cao nhận thức về chuyển đổi số </t>
  </si>
  <si>
    <t>Tập huấn nâng cao nhận thức về chuyển đổi số cho lãnh đạo, cán bộ, công chức, viên chức của tỉnh</t>
  </si>
  <si>
    <t>Theo dõi, xử lý thông tin sai sự thật, thông tin xấu, độc trên không gian mạng</t>
  </si>
  <si>
    <t>Thuê dịch vụ CNTT phần mềm phục vụ theo dõi, xử lý thông tin sai sự thật, thông tin xấu, độc trên không gian mạng</t>
  </si>
  <si>
    <t>Triển khai Trục kết nối Cổng dịch vụ công quốc gia và kết nối Trục liên thông văn bản quốc gia</t>
  </si>
  <si>
    <t xml:space="preserve">Triển khai Trục kết nối Cổng dịch vụ công quốc gia và kết nối Trục liên thông văn bản quốc gia; gói hỗ trợ 01 năm </t>
  </si>
  <si>
    <t>Triển khai hệ thống Giám sát an toàn thông tin mạng (SOC)</t>
  </si>
  <si>
    <t>Phần mềm Quản lý phân bổ dự toán ngân sách cho các cơ quan, đơn vị, địa phương trong tỉnh</t>
  </si>
  <si>
    <t>Quản lý phân bổ dự toán ngân sách cho các cơ quan, đơn vị, địa phương trong tỉnh</t>
  </si>
  <si>
    <t>Thuê dịch vụ CNTT: Hệ thống ngăn chặn tấn công có chủ đích cho hệ thống thông tin tại Trung tâm dữ liệu tỉnh</t>
  </si>
  <si>
    <t>Triển khai Hệ thống bảo vệ website trên nền tảng điện toán đám mây Cloudrity tại TTDL tỉnh: Giải pháp ngăn chặn tấn công có chủ đích cho hệ thống các ứng dụng web tại TTDL tỉnh; giải pháp ngăn chặn tấn công có chủ đích, chống tấn công DDoS với băng thông tối đa 40Gbps, chống tấn công DDoS layer 7; dịch vụ giám sát, hỗ trợ xử lý an toàn thông tin 24/7(thực hiện giám sát, theo dõi nhật ký, các chỉ số cảnh báo tấn công; phân tích chuyên sâu và các nguy cơ xảy ra với hệ thống, dự đoán rủi ro; cử chuyên gia phối hợp sự cố an toàn thông tin).</t>
  </si>
  <si>
    <t>Mua sắm bản quyền các phần mềm thương mại: Phần mềm quản lý sao lưu dữ liệu tập trung, chống lỗi xung đột dữ liệu (Veeam Backup &amp; Replication); phần mềm quét lỗ hổng bảo mật ứng dụng web cho các nhóm phần mềm ứng dụng: Cổng dịch vụ công và phần mềm một cửa điện tử, Phần mềm E-Office, Cổng/trang thông tin điện tử, các hệ thống ứng dụng chuyên ngành khác</t>
  </si>
  <si>
    <t>Xây dựng chức năng giám sát, đánh giá chất lượng giải quyết TTHC trên hệ thống thông tin giải quyết TTHC cấp tỉnh</t>
  </si>
  <si>
    <t>Quản lý dữ liệu kết quả giải quyết TTHC điện tử và các chức năng liên quan đến công tác số hóa, lưu trữ kết quả giải quyết TTHC bản điện tử trên Trung tâm DVHCC TT theo Kế hoạch 13721/KH-UBND ngày 30/12/2020 của UBND tỉnh Khánh Hòa.</t>
  </si>
  <si>
    <t>Nâng cấp hạ tầng vận hành Cổng Thông tin điện tử tỉnh Khánh Hòa</t>
  </si>
  <si>
    <t>Mua sắm máy chủ, HĐH window server; SQL SQL Server; Phần mềm diệt virus</t>
  </si>
  <si>
    <t>Ứng dụng CNTT trong số hóa, chuyển đổi số dữ liệu quản lý nhà nước về du lịch</t>
  </si>
  <si>
    <t>Ứng dụng CNTT tạo lập, số hóa dữ liệu quản lý chuyên ngành du lịch</t>
  </si>
  <si>
    <t>Phần mềm quản lý nội bộ tích hợp các lĩnh vực chuyên môn của Ban và nhiệm vụ được giao của từng CCVC để theo dõi, đánh giá xếp loại</t>
  </si>
  <si>
    <t>Mua sắm máy chủ, xây dựng Phần mềm quản lý nội bộ tích hợp các lĩnh vực chuyên môn của Ban và nhiệm vụ được giao của từng CCVC để theo dõi, đánh giá xếp loại</t>
  </si>
  <si>
    <t>Lắp đặt hệ thống giám sát, thiết bị mạng, thiết bị lưu trữ, nâng cấp hệ thống dây mạng, hạ tầng công nghệ thông tin của Thanh tra tỉnh</t>
  </si>
  <si>
    <t>Tổ chức vận hành, duy trì, bảo trì Phần mềm hỗ trợ lập kế hoạch và xử lý chồng chéo, trùng lắp trong hoạt động thanh tra, kiểm tra doanh nghiệp trên địa bàn tỉnh Khánh Hòa</t>
  </si>
  <si>
    <t>Mua sắm thiết bị máy chủ, tường lửa nâng hệ thống an toàn an ninh thông tin của Sở Giáo dục và Đào tạo</t>
  </si>
  <si>
    <t>Nâng cao năng lực bảo mật mạng, giám sát an toàn mạng, an toàn HTTT cho hệ thống mạng Sở Giáo dục và đào tạo để tăng cường khả năng phát hiện sớm, cảnh báo kịp thời, chính xác về các sự kiện, sự cố, dấu hiệu, hành vi, mã độc xâm phạm, nguy cơ, điểm yếu, lỗ hổng có khả năng gây mất an toàn thông tin mạng đối với các hệ thống</t>
  </si>
  <si>
    <t>Nhằm đảm bảo an toàn thông tin cho các hệ thống thông tin quan trọng ngành tài nguyên và môi trường; đảm bảo khả năng thích ứng một cách chủ động, linh hoạt và giảm thiểu các nguy cơ, đe dọa mất an toàn thông tin trên mạng; đề ra các giải pháp ứng phó khi gặp sự cố mất an toàn thông tin mạng, tạo chuyển biến mạnh mẽ trong nhận thức về an toàn thông tin đối với lực lượng công chức, viên chức</t>
  </si>
  <si>
    <t>Xây dựng hệ thống cơ sở dữ liệu thông tin hồ sơ môi trường</t>
  </si>
  <si>
    <t>Nâng cấp hệ thống máy chủ, hệ thống mạng tại Sở Kế hoạch và Đầu tư (phần mềm bản quyền, thiết bị hệ thống an toàn thông tin: UPS, máy chủ cho các phần mềm nội bộ, bộ chuyển đổi). Mua sắm thiết bị phòng cháy  và chữa cháy cho phòng máy chủ của Sở</t>
  </si>
  <si>
    <t>Hệ thống hoá toàn bộ hồ sơ môi trường, xây dựng thông tin dữ liệu hồ sơ trên phần mềm quản lý tư liệu và số hoá tài liệu các loại hồ sơ hiện đang lưu trữ tại Chi cục Bảo vệ môi trường</t>
  </si>
  <si>
    <t>Mua sắm thiết bị công nghệ thông tin phục vụ hoạt động của Sở Khoa học và Công nghệ</t>
  </si>
  <si>
    <t>Trang bị máy chủ, máy trạm và thiết bị lưu điện</t>
  </si>
  <si>
    <t>Tên dự án/nhiệm vụ</t>
  </si>
  <si>
    <t>Đơn vị chủ trì</t>
  </si>
  <si>
    <t>Thời gian triển khai</t>
  </si>
  <si>
    <r>
      <t>Mục tiêu, nội dung đầu tư</t>
    </r>
    <r>
      <rPr>
        <b/>
        <i/>
        <sz val="12"/>
        <color theme="1"/>
        <rFont val="Times New Roman"/>
        <family val="1"/>
      </rPr>
      <t xml:space="preserve"> </t>
    </r>
    <r>
      <rPr>
        <i/>
        <sz val="12"/>
        <color theme="1"/>
        <rFont val="Times New Roman"/>
        <family val="1"/>
      </rPr>
      <t>(dự kiến)</t>
    </r>
  </si>
  <si>
    <t xml:space="preserve">Tổng mức đầu tư
</t>
  </si>
  <si>
    <r>
      <t xml:space="preserve">Nguồn vốn
</t>
    </r>
    <r>
      <rPr>
        <i/>
        <sz val="12"/>
        <color theme="1"/>
        <rFont val="Times New Roman"/>
        <family val="1"/>
      </rPr>
      <t>(Vốn sự nghiệp, vốn đầu tư công, khác)</t>
    </r>
  </si>
  <si>
    <r>
      <t xml:space="preserve">Nhu cầu phân bổ vốn hàng năm 
</t>
    </r>
    <r>
      <rPr>
        <i/>
        <sz val="12"/>
        <color theme="1"/>
        <rFont val="Times New Roman"/>
        <family val="1"/>
      </rPr>
      <t>(dự kiến)</t>
    </r>
  </si>
  <si>
    <t>Đề án xây dựng Đề án thí điểm Nha Trang theo mô hình thành phố thông minh</t>
  </si>
  <si>
    <t>UBND TP Nha Trang</t>
  </si>
  <si>
    <t>Tổ chức khảo sát, lập và trình phê duyệt Lập đề án xây dựng Đề án thí điểm Nha Trang theo mô hình thành phố thông minh</t>
  </si>
  <si>
    <t>Đề án xây dựng thành phố Cam Ranh theo mô hình đô thị thông minh</t>
  </si>
  <si>
    <t>UBND TP Cam Ranh</t>
  </si>
  <si>
    <t>Tổ chức khảo sát, lập và trình phê duyệt Đề án xây dựng thành phố Cam Ranh theo mô hình đô thị thông minh</t>
  </si>
  <si>
    <t>Đề án xây dựng thị xã Ninh Hòa theo mô hình đô thị thông minh</t>
  </si>
  <si>
    <t>UBND thị xã Ninh Hòa</t>
  </si>
  <si>
    <t>Tổ chức khảo sát, lập và trình phê duyệt Đề án xây dựng thị xã Ninh Hòa theo mô hình đô thị thông minh</t>
  </si>
  <si>
    <t>Đề án xây dựng huyện Cam Lâm theo mô hình đô thị thông minh</t>
  </si>
  <si>
    <t>UBND huyện Cam Lâm</t>
  </si>
  <si>
    <t>Tổ chức khảo sát, lập và trình phê duyệt Đề án xây dựng huyện Cam Lâm theo mô hình đô thị thông minh</t>
  </si>
  <si>
    <t>NS cấp huyện 
(Vốn sự nghiệp)</t>
  </si>
  <si>
    <r>
      <t>(-)</t>
    </r>
    <r>
      <rPr>
        <i/>
        <vertAlign val="superscript"/>
        <sz val="12"/>
        <color rgb="FFFF0000"/>
        <rFont val="Times New Roman"/>
        <family val="1"/>
      </rPr>
      <t>(1)</t>
    </r>
  </si>
  <si>
    <t>Dự án chuyển tiếp từ năm 2021</t>
  </si>
  <si>
    <t>Nâng cấp hệ thống Hội nghị giao ban trực tuyến của tỉnh</t>
  </si>
  <si>
    <t>Sở Thông tin và Truyền thông</t>
  </si>
  <si>
    <t xml:space="preserve">Mua sắm thiết bị MCU tại VP UBND tỉnh, thiết bị đầu cuối tại UBND cấp huyện, nâng cấp phòng họp tại các điểm cầu nhằm bảo đảm các điều kiện, tiêu chuẩn kỹ thuật để kết nối vào hệ thống truyền hình hội nghị của Chính phủ, của Bộ ngành; kết nối giữa các cơ quan cấp tỉnh, cấp huyện thuộc tỉnh. </t>
  </si>
  <si>
    <t>2021 -2022</t>
  </si>
  <si>
    <t>Dự án tăng cường quản lý đất đai và cơ sở dữ liệu đất đai tỉnh Khánh Hòa</t>
  </si>
  <si>
    <t>Sở Tài nguyên và Môi trường</t>
  </si>
  <si>
    <t>2021 - 2025</t>
  </si>
  <si>
    <t>Đài Phát thanh và Truyền hình Khánh Hòa</t>
  </si>
  <si>
    <t>Đầu tư hệ thống mạng, máy chủ Văn phòng HĐND&amp;UBND huyện Cam Lâm</t>
  </si>
  <si>
    <t>Đầu tư máy chủ phục vụ sử dụng các hệ thống dùng chung của tỉnh bàn giao, bảo đảm hệ thống hoạt động thông suốt, đạt hiệu quả cao tại Văn phòng HĐND&amp;UBND huyện Cam Lâm.</t>
  </si>
  <si>
    <t>UBND huyện Khánh Sơn</t>
  </si>
  <si>
    <t>2021 - 2022</t>
  </si>
  <si>
    <t xml:space="preserve">Nâng cấp hệ thống hội nghị trực tuyến tại Viện kiểm sát nhân dân tỉnh và Viện kiểm sát các huyện, thị xã, thành phố </t>
  </si>
  <si>
    <t>Viện Kiểm sát nhân dân tỉnh</t>
  </si>
  <si>
    <t>Mua sắm, lắt đặt, cài đặt các thiết bị CNTT và thiết lập hệ thống phòng họp trực tuyến tại Viện kiểm sát nhân dân tỉnh và Viện kiểm sát 08 huyện, thị xã, thành phố (09 điểm cầu)</t>
  </si>
  <si>
    <t>- Thực hiện số cập nhật cơ sở dữ liệu địa chính đối với các xã, phường thuộc huyện Diên Khánh và thị xã Ninh Hoà chưa được xây dựng cơ sở dữ liệu địa chính.
- Cập nhật cơ sở dữ liệu địa chính đối với các xã, phường thuộc các huyện, thành phố trong tỉnh chưa được xây dựng cơ sở dữ liệu địa chính (scan tài liệu, tích hợp lên phần mềm VILIS).</t>
  </si>
  <si>
    <t>NS cấp tỉnh 
(Vốn đầu tư)</t>
  </si>
  <si>
    <t>NS cấp tỉnh 
(Vốn đầu tư); ODA</t>
  </si>
  <si>
    <t>Đã được phân bổ kinh phí năm 2022</t>
  </si>
  <si>
    <t>NS cấp huyện 
(Vốn đầu tư)</t>
  </si>
  <si>
    <t>Dự án triển khai mới</t>
  </si>
  <si>
    <t>Xây dựng Nền tảng tích hợp ứng dụng và dịch vụ công nghệ thông tin (LGSP) tỉnh Khánh Hòa đóng vai trò nền tảng ứng dụng, nền tảng kết nối các hệ thống thông tin (HTTT) giữa các cơ quan nhà nước trên địa bàn tỉnh Khánh Hòa, đồng thời sẵn sàng liên thông, chia sẻ, kết nối với các HTTT của Bộ, ngành Trung ương thông qua Hệ thống kết nối, liên thông các HTTT ở Trung ương và địa phương (NGSP). Tích hợp kết nối với các HTTT được nâng cấp theo kiến trúc chính quyền điện tử, là nền tảng quan trọng trong xây dựng chính quyền điện tử, chính quyền số, góp phần thúc đẩy cải cách hành chính của tỉnh</t>
  </si>
  <si>
    <t>Triển khai dự án Xây dựng Trung tâm giám sát, điều hành thông minh tỉnh Khánh Hòa (IOC) kết nối đến các hệ thống thông tin, các Trung tâm điều hành của các cơ quan, đơn vị, địa phương; xử lý, quản lý tình hình phát triển kinh tế - xã hội và cung cấp dịch vụ thông minh trên địa bàn toàn tỉnh thông các ứng dụng số;...</t>
  </si>
  <si>
    <t>2022 - 2024</t>
  </si>
  <si>
    <t>Xây dựng Kho dữ liệu dùng chung tỉnh Khánh Hòa</t>
  </si>
  <si>
    <t>2023 - 2024</t>
  </si>
  <si>
    <t>Thiết lập Trung tâm điều hành thông tin hỗ trợ khách du lịch</t>
  </si>
  <si>
    <t>Sở Du lịch</t>
  </si>
  <si>
    <t>2022 -2024</t>
  </si>
  <si>
    <t>Xây dựng ứng dụng hướng dẫn du lịch ảo trên thiết bị di động</t>
  </si>
  <si>
    <t>2022 -2023</t>
  </si>
  <si>
    <t>Xây dựng Kho dữ liệu dùng chung tỉnh Khánh Hòa:
- Tích hợp với Cổng dữ liệu quốc gia (data.gov.vn); các cơ sở dữ liệu quốc gia và các hệ thống dữ liệu của tỉnh; thực hiện chia sẻ, tích hợp dữ liệu thông suốt giữa các cơ quan nhà nước, hình thành các cơ sở dữ liệu dự báo, phục vụ công tác chỉ đạo, điều hành của các cấp lãnh đạo;
- Xây dựng và vận hành kênh cung cấp thông tin, dữ liệu mở phục vụ người dân và doanh nghiệp, tiến tới hình thành các bộ dữ liệu mở có chất lượng và giá trị khai thác cao, thúc đẩy phát triển chính quyền số, kinh tế số, xã hội số.</t>
  </si>
  <si>
    <t>Dự án xây dựng Trung tâm giám sát điều hành giao thông thông minh</t>
  </si>
  <si>
    <t>Sở Giao thông vận tải</t>
  </si>
  <si>
    <t>Xây dựng Trung tâm điều hành Giao thông công cộng:
- Đầu tư hệ thống cảm biến giao thông
- Đầu tư xây dựng hệ thống giám sát, thống kê, phân tích, xử lý phục vụ quản lý ngành giao thông.</t>
  </si>
  <si>
    <t>2022 -2025</t>
  </si>
  <si>
    <t>Sở Văn hóa và Thể thao</t>
  </si>
  <si>
    <t>2022 - 2023</t>
  </si>
  <si>
    <t xml:space="preserve">Xây dựng Thư viện tỉnh Khánh theo mô hình thư viện số và thư viện tự động hóa:
- Cải tạo, sửa chữa cơ sở vật chất Thư viện tỉnh nhằm đáp ứng đầy đủ các phân khu chức năng phục vụ độc giả sử dụng dịch vụ tại thư viện; mua sắm trang thiết bị đáp ứng với không gian phục vụ bạn đọc theo hướng không gian sáng tạo và mở.
- Đầu tư mua sắm máy móc, thiết bị chuyên dùng thực hiện dự án thư viện số và thư viện tự động hóa; mua sắm thiết bị hạ tầng công nghệ thông tin.  </t>
  </si>
  <si>
    <t>Xây dựng hệ thống phần mềm Quản trị nhà trường</t>
  </si>
  <si>
    <t>Trường Cao đẳng Kỹ thuật – Công nghệ Nha Trang</t>
  </si>
  <si>
    <t>Xây dựng hệ thống quản trị nhà trường nhằm thực hiện chuyển đổi số, số hóa dữ liệu quản lý đào tạo và dạy học trực tuyến tại Trường Cao đẳng Kỹ thuật – Công nghệ Nha Trang.</t>
  </si>
  <si>
    <t>Nâng cấp hệ thống máy chủ, ứng phó sự cố đảm bảo an toàn thông tin mạng TP Nha Trang</t>
  </si>
  <si>
    <t>Mở rộng phạm vi, nâng cao năng lực giám sát an toàn mạng, an toàn HTTT cho hệ thống mạng Văn phòng UBND TP Nha Trang nhằm tăng cường khả năng phát hiện sớm, cảnh báo kịp thời, chính xác về các sự kiện, sự cố, dấu hiệu, hành vi, mã độc xâm phạm, nguy cơ, điểm yếu, lỗ hổng có khả năng gây mất an toàn thông tin mạng đối với các HTTT, dịch vụ công nghệ thông tin phục vụ chính quyền điện tử của thành phố: Mua sắm thiết bị an ninh mạng, phần mềm quản lý giám sát mạng, phần mềm phòng chống tấn công, hệ thống SOC, wifi, UPS, máy chủ, chuyển mạch,…</t>
  </si>
  <si>
    <t>2022 - 2025</t>
  </si>
  <si>
    <t>Dự án Đài truyền thanh không dây công nghệ thông tin – viễn thông (Vĩnh Lương, Phước Đồng, Vĩnh Trung, Vĩnh Hiệp)</t>
  </si>
  <si>
    <t>Chuyển đổi đài truyền thanh không dây của 04 xã: Vĩnh Lương, Vĩnh Hiệp, Vĩnh Trung, Phước Đồng sang đài truyền thanh ứng dụng CNTT – VT (gồm: Mua sắm, vận chuyển, lắp đặt thiết bị và đào tạo, chuyển giao công nghệ  toàn bộ hệ thống)</t>
  </si>
  <si>
    <t>Hiện đại hóa hệ thống truyền thanh cơ sở, đổi mới phương thức cung cấp thông tin, nâng cao chất lượng nội dung thông tin tuyên truyền; thay thế hệ thống đài truyền thanh không dây hoạt động trong băng tần (87-108) MHz không đúng với quy hoạch tần số vô tuyến điện: Mua sắm thiết bị truyền thanh ứng dụng CNTT; Phần mềm điều khiển hệ thống.</t>
  </si>
  <si>
    <t>Đầu tư hệ thông đài truyền thanh ứng dụng CNTT - VT cho UBND xã Cam Hòa</t>
  </si>
  <si>
    <t>Đầu tư hệ thông đài truyền thanh ứng dụng CNTT - VT cho UBND xã Cam Hòa (gồm: Mua sắm, lắp đặt thiết bị, đào tạo và chuyển giao toàn bộ hệ thống)</t>
  </si>
  <si>
    <t>Đầu tư hệ thông đài truyền thanh ứng dụng CNTT - VT cho UBND xã Cam Hiệp Bắc</t>
  </si>
  <si>
    <t>Đầu tư hệ thông đài truyền thanh ứng dụng CNTT - VT cho UBND xã Cam Hiệp Bắc (gồm: Mua sắm, lắp đặt thiết bị, đào tạo và chuyển giao toàn bộ hệ thống)</t>
  </si>
  <si>
    <t xml:space="preserve">Đầu tư hệ thông đài truyền thanh ứng dụng CNTT - VT cho xã  Ninh Phú </t>
  </si>
  <si>
    <t>Đầu tư hệ thông đài truyền thanh ứng dụng CNTT - VT cho UBND xã Ninh Phú (gồm: Mua sắm, lắp đặt thiết bị, đào tạo và chuyển giao toàn bộ hệ thống)</t>
  </si>
  <si>
    <t>UBND huyện Khánh Vĩnh</t>
  </si>
  <si>
    <t>Lắp đặt hệ thống Camera giao thông bảo đảm an ninh trật tự trên địa bàn huyện Khánh Vĩnh</t>
  </si>
  <si>
    <t>Nhiệm vụ chuyển tiếp từ năm 2021</t>
  </si>
  <si>
    <t>Triển khai Hệ thống thông tin báo cáo của tỉnh</t>
  </si>
  <si>
    <t>Triển khai kết nối, chia sẻ với cơ sở dữ liệu quốc gia, chuyên ngành theo triển khai của Trung ương</t>
  </si>
  <si>
    <t>Nâng cấp Hệ thống thông tin giải quyết TTHC thuộc Trung tâm Dịch vụ hành chính công trực tuyến thực hiện kết nối, chia sẻ với cơ sở dữ liệu quốc gia, chuyên ngành theo triển khai của Trung ương (CSDL quốc gia về dân cư, Hệ thống quản lý hộ tịch điện tử, Hệ thống dịch vụ công giao thông vận tải, Hệ thống quản lý CSDL đất đai, EMC...)</t>
  </si>
  <si>
    <t>Nâng cấp, bổ sung hạ tầng công nghệ thông tin cho Trung tâm Dịch vụ hành chính công trực tuyến</t>
  </si>
  <si>
    <t>NS cấp tỉnh 
(Vốn sự nghiệp)</t>
  </si>
  <si>
    <t>NS cấp tỉnh 
(Vốn sự nghiệp-CCHC)</t>
  </si>
  <si>
    <t>- Nâng cấp, bổ sung hạ tầng CNTT;
- Thuê dịch vụ vận hành hệ thống bảo đảm tính ổn định và an toàn thông tin.
- Nâng cấp, bổ sung các phân hệ phần mềm, ứng dụng, cơ sở dữ liệu.</t>
  </si>
  <si>
    <t>Hằng năm</t>
  </si>
  <si>
    <t xml:space="preserve">- Tập huấn kiến thức kỹ năng nghiệp vụ cho cán bộ phụ trách về CNTT và cán bộ làm công tác thông tin cơ sở; tuyên truyền nâng cao nhận thức về chuyển đổi số.
- Thực hiện Chương trình truyền thông Chính phủ điện tử IT TODAY; chuyên mục An toàn thông tin trên sóng truyền hình của Đài PTTH Khánh Hòa.
- Thực hiện các chuyên mục: Chuyển đổi số, An toàn thông tin phát trên sóng phát thanh,  truyền hình của Đài PTTH Khánh Hòa;  
- Thực hiện bản tin (video) Chuyển đổi số sử dụng ứng dụng trí tuệ nhân tạo (AI) đăng trên trang TTĐT và mạng xã hội.
</t>
  </si>
  <si>
    <t>Triển khai đánh giá ứng dụng CNTT; hoạt động của Ban Chỉ đạo Chuyển đổi số của tỉnh</t>
  </si>
  <si>
    <t>Duy trì, nâng cấp hệ thống GIS Khánh Hòa</t>
  </si>
  <si>
    <t>Cập nhật, bổ sung một số chức năng cho các phần mềm nội bộ thuộc Hệ thống GIS Khánh Hòa</t>
  </si>
  <si>
    <t>Thuê dịch vụ CNTT triển khai hệ thống Giám sát an toàn thông tin mạng (SOC) với hệ thống, dịch vụ CNTT phục vụ Chính quyền số (nhằm triển khai Kế hoạch ứng phó sự cố và Đề án giám sát an toàn thông tin mạng năm 2022)</t>
  </si>
  <si>
    <t>Tập huấn các kiến thức, kỹ năng đảm bảo an toàn thông tin; ứng dụng CNTT cho lãnh đạo, quản lý phụ trách về CNTT, công chức, viên chức, người lao động trong các cơ quan nhà nước trên địa bàn tỉnh.</t>
  </si>
  <si>
    <t>Tập huấn các kiến thức, kỹ năng bảo đảm an toàn thông tin; ứng dụng CNTT cho lãnh đạo, quản lý phụ trách về CNTT, công chức, viên chức, người lao động trong các cơ quan nhà nước trên địa bàn tỉnh.</t>
  </si>
  <si>
    <t xml:space="preserve">Chi phí hoạt động Trung tâm dữ liệu tỉnh </t>
  </si>
  <si>
    <t>Duy trì hoạt động Trung tâm dữ liệu tỉnh (chi phí đường truyền, điện, bảo trì, backup, chứng thư số bảo mật SSL, bản quyền, mua sắm linh kiện,...)</t>
  </si>
  <si>
    <t>Duy trì dịch vụ trên Cổng thông tin Dịch vụ hành chính công trực tuyến và vận hành Hệ thống tiếp nhận, trả lời phản ánh, kiến nghị của người dân, doanh nghiệp về kinh tế - xã hội tỉnh Khánh Hòa</t>
  </si>
  <si>
    <t xml:space="preserve">Duy trì dịch vụ tin nhắn (SMS) thông báo kết quả, tiến độ giải quyết hồ sơ; các dịch vụ liên quan đến thanh toán trực tuyến (phí, lệ phí, biên lai điện tử); cước tổng đài và đường dây nóng để hướng dẫn hỗ trợ khách hàng sử dụng dịch vụ công trực tuyến; cập nhật tin, bài trên Cổng thông tin Dịch vụ hành chính công trực tuyến.
Tổ chức vận hành Hệ thống thông tin tiếp nhận, trả lời phản ánh, kiến nghị của người dân, doanh nghiệp về kinh tế - xã hội tỉnh Khánh Hòa: Chi phí vận hành Hệ thống tổng đài, tin nhắn SMS, chi phí biên tập tin bài
</t>
  </si>
  <si>
    <t>Triển khai thí điểm Hệ thống thông tin nguồn cấp tỉnh</t>
  </si>
  <si>
    <t>Trình phê duyệt phương án triển khai thí điểm Hệ thống thông tin nguồn cấp tỉnh; tổ chức triển khai thí điểm; tổng kết, đánh giá kết quả và đề xuất triển khai nhân rộng (nếu có)</t>
  </si>
  <si>
    <t>Khác (XHH)</t>
  </si>
  <si>
    <t>Sở Tài chính</t>
  </si>
  <si>
    <t>Sở Nội vụ</t>
  </si>
  <si>
    <t>Cung cấp giải pháp ứng dụng cộng đồng để tương tác với nhau, tiếp nhận và cung cấp thông tin, sử dụng các dịch vụ hành chính công, dịch vụ sự nghiệp, dịch vụ công ích và thương mại điện tử; thực hiện chức năng tự quản của cộng đồng, tham gia vào hoạt động quản lý nhà nước của chính quyền thông qua các ứng dụng công nghệ thông tin và truyền thông theo Đề án thí điểm xây dựng Khu dân cư điện tử được ban hành kèm theo Quyết định số 3548/QĐUBND ngày 30/12/2020 của UBND tỉnh</t>
  </si>
  <si>
    <t>Sở Y tế</t>
  </si>
  <si>
    <t>Thuê dịch vụ CNTT phần mềm Quản lý Y tế điều trị phục vụ quản lý và thanh quyết toán bảo hiểm y tế tại các Trung tâm Y tế và Bệnh viện tuyến tỉnh</t>
  </si>
  <si>
    <t>Thuê dịch vụ CNTT phần mềm Quản lý nhà thuốc phục vụ kiểm soát kê đơn thuốc và bán thuốc theo đơn tại các cơ sở cung ứng thuốc</t>
  </si>
  <si>
    <t>NS cấp tỉnh 
(Vốn sự nghiệp-nguồn thu SN y tế)</t>
  </si>
  <si>
    <t>NS cấp tỉnh 
(Vốn sự nghiệp - Nguồn thu của các cơ sở)</t>
  </si>
  <si>
    <t>Nâng cấp hạ tầng vận hành hệ thống E-Office tại UBND huyện Vạn Ninh</t>
  </si>
  <si>
    <t>UBND huyện Vạn Ninh</t>
  </si>
  <si>
    <t>Mua sắm thiết bị máy chủ, thiết bị bảo mật trung tâm phục vụ vận hành hệ thống E-Office của huyện</t>
  </si>
  <si>
    <t>Đầu tư bổ sung hạ tầng kỹ thuật phục vụ vận hành các hệ thống phần mềm dùng chung tại Trung tâm dữ liệu tỉnh</t>
  </si>
  <si>
    <t>Đầu tư bổ sung hạ tầng kỹ thuật phục vụ vận hành các hệ thống phần mềm dùng chung tại TTDL tỉnh nhằm giải quyết tình trạng hệ thống quá tải, không đáp ứng được nhu cầu sử dụng ngày càng mở rộng, nâng cao (phần mềm E-Office,…) tại TTDL tỉnh 05 máy chủ; 01 thiết bị lưu trữ tập trung SAN</t>
  </si>
  <si>
    <t>Xây dựng bộ phần mềm quản lý cơ sở dữ liệu kết quả giải quyết thủ tục hành chính phục vụ việc số hóa, tạo lập, lưu trữ và quản lý kết quả giải quyết thủ tục hành chính trên môi trường điện tử</t>
  </si>
  <si>
    <t>Bản quyền phần mềm thương mại:
- Phần mềm quét lỗ hổng bảo mật ứng dụng web;
- Phần mềm sao lưu dữ liệu: Veeam Backup &amp; Replication.</t>
  </si>
  <si>
    <t>Đầu tư hạ tầng công nghệ thông tin phục vụ số hóa, lưu trữ, kết nối, chia sẻ dữ liệu kết quả giải quyết thủ tục hành chính trên môi trường điện tử</t>
  </si>
  <si>
    <t>Thực hiện Kế hoạch 13721/KH-UBND ngày 30/12/2020 của UBND tỉnh Khánh Hòa về việc Triển khai số hóa kết quả giải quyết TTHC còn hiệu lực thuộc thẩm quyền giải quyết của các cơ quan, địa phương trên địa bàn tỉnh Khánh Hòa: Đầu tư hạ tầng công nghệ thông tin phục vụ số hóa, lưu trữ, kết nối, chia sẻ dữ liệu kết quả giải quyết thủ tục hành chính trên môi trường điện tử</t>
  </si>
  <si>
    <t>Thuê dịch vụ công nghệ thông tin Bảo trì, bảo dưỡng, hỗ trợ hệ thống các phân hệ phần mềm và cơ sở dữ liệu thuộc Trung tâm Dịch vụ hành chính công trực tuyến</t>
  </si>
  <si>
    <t>Dịch vụ bảo trì, bảo dưỡng hệ thống các phân hệ phần mềm và cơ sở dữ liệu thuộc Trung tâm Dịch vụ hành chính công trực tuyến nhằm bảo đảm hệ thống hoạt động ổn định và liên tục, hạn chế và khắc phục kịp thời các sự cố xảy ra</t>
  </si>
  <si>
    <t>Mua sắm bổ sung máy chủ cho Trung tâm dữ liệu tỉnh phục vụ vận hành Hệ thống thông tin Khu dân cư điện tử (thuộc Đề án thí điểm xây dựng Khu dân cư điện tử)</t>
  </si>
  <si>
    <t>Mua sắm máy chủ phục vụ triển khai phần mềm Quản lý văn bản và điều hành cho các cơ quan, đơn vị khối Đảng</t>
  </si>
  <si>
    <t>Mua sắm chủ; bộ linh kiện card module quang, kèm module quang, dây nhảy; bản quyền phần mềm thương mại (phần mềm hệ điều hành, phần mềm Hệ quản trị cơ sở dữ liệu, phần mềm phòng chống virus cho máy chủ).</t>
  </si>
  <si>
    <t>Nâng cấp, mở rộng Phần mềm quản lý chấm điểm - Bộ chỉ số CCHC các cấp tỉnh Khánh Hòa</t>
  </si>
  <si>
    <t>Tổ chức các lớp đào tạo, phổ biến các ứng dụng của nền tảng quản trị và kinh doanh du lịch đến tổ chức, cá nhân kinh doanh du lịch trên địa bàn tỉnh</t>
  </si>
  <si>
    <t>Tổ chức các lớp đào tạo, phổ biến các ứng dụng của nền tảng quản trị và kinh doanh du lịch đến tổ chức, cá nhân kinh doanh du lịch trên địa bàn tỉnh cho hướng dẫn viên du lịch, các doanh nghiệp lữ hành, lưu trú, Khu/điểm/cơ sở dịch vụ theo tiến độ triển khai của Trung ương</t>
  </si>
  <si>
    <t>Hệ thống khám chữa bệnh từ xa</t>
  </si>
  <si>
    <t xml:space="preserve">- Thuê phần mềm Telehealth và đầu tư trang thiết bị phòng hội chuẩn.
- Xây dựng hệ thống với các nghiệp vụ hội chẩn: tư vấn y tế từ xa; hội chẩn tư vấn khám, chữa bệnh từ xa; hội chẩn tư vấn chẩn đoán hình ảnh; giải phẫu bệnh; hội chẩn tư vấn phẫu thuật từ xa; hoạt động đào tạo, chuyển giao kỹ thuật. 
- Thiết kế trang bị phòng hội chẩn trực tuyến, kết nối với các bệnh viện tuyến trên, hỗ trợ công tác đào tạo, giao ban, hội thảo trực tuyến nhằm nâng cao chuyên môn, nghiệp vụ.
</t>
  </si>
  <si>
    <t>Triển khai Kế hoạch hỗ trợ, thúc đẩy chuyển đổi số, thanh toán không dùng tiền mặt trong các bệnh viện, cơ sở y tế trên địa bàn tỉnh</t>
  </si>
  <si>
    <t>Sở Y tế, Sở Giáo dục và Đào tạo</t>
  </si>
  <si>
    <t>Triển khai Kế hoạch hỗ trợ, thúc đẩy chuyển đổi số, thanh toán không dùng tiền mặt trong các bệnh viện, cơ sở y tế trên địa bàn tỉnh, phấn đấu hoàn thành mục tiêu năm 2022</t>
  </si>
  <si>
    <t>NS cấp tỉnh 
(Vốn sự nghiệp); Khác</t>
  </si>
  <si>
    <t>Nâng cấp trang thông tin điện tử của Sở Nông nghiệp và Phát triển nông thôn</t>
  </si>
  <si>
    <t>Sở Nông nghiệp và PTNT</t>
  </si>
  <si>
    <t>Nâng cấp trang thông tin điện tin điện tử Sở Nông nghiệp và Phát triển và trang tin của 16 đơn vị trực thuộc thuộc Sở phù hợp với xu thế công nghệ định hướng đổi mới, sáng tạo</t>
  </si>
  <si>
    <t>Trang bị hệ thống họp trực tuyến cho toàn Ngành nông nghiệp và phát triển nông thôn</t>
  </si>
  <si>
    <t>Mua sắm thiết bị họp trực tuyến cho Cơ quan văn phòng Sở, 16 đơn vị trực thuộc Sở phục vụ công tác giao ban và chỉ đạo điều hành</t>
  </si>
  <si>
    <t>Xây dựng phần mềm đánh giá phân hạng sản phẩm OCOP</t>
  </si>
  <si>
    <t>Sở Khoa học và Công nghệ</t>
  </si>
  <si>
    <t>Sở Kế hoạch và Đầu tư</t>
  </si>
  <si>
    <t xml:space="preserve">Đánh giá an toàn thông tin năm 2022 </t>
  </si>
  <si>
    <t>Xây dựng cơ sở dữ liệu chuyên ngành giáo dục và đào tạo</t>
  </si>
  <si>
    <t>Sở Giáo dục và Đào tạo</t>
  </si>
  <si>
    <t>Xây dựng Trung tâm điều hành về GD&amp;ĐT tỉnh Khánh Hòa</t>
  </si>
  <si>
    <t>Xây dựng cơ sở dữ liệu chuyên ngành giáo dục và đào tạo:
- Thu thập, tích hợp, chia sẻ, liên thông dữ liệu; lưu trữ, thống kê dữ liệu.  
- Hỗ trợ xác thực đăng nhập 1 lần – SSO
- Kết nối với cơ sở dữ liệu ngành của Bộ GD&amp;ĐT</t>
  </si>
  <si>
    <t>Xây dựng Trung tâm điều hành về GD&amp;ĐT tỉnh Khánh Hòa trên môi trường mạng:
- Kết nối, cung cấp báo cáo cho cơ sở dữ liệu ngành GD&amp;ĐT do Bộ GD&amp;ĐT quản lý.
- Hỗ trợ công tác quản lý giáo dục và tự động hoá công tác báo cáo về quản lý giáo dục.
- Tạo giao thức kết nối, tích hợp cho phép các ứng dụng quản lý giáo dục tích hợp với Trung tâm điều hành giáo dục tập trung.
- Các hệ thống phụ trợ khác có liên quan</t>
  </si>
  <si>
    <t>Xây dựng hệ thống cơ sở dữ liệu phục vụ xúc tiến thương mại nhằm kết nối hiệu quả với Hệ sinh thái xúc tiến thương mại số</t>
  </si>
  <si>
    <t>Sở Công Thương</t>
  </si>
  <si>
    <t>Tổ chức tập huấn “Ứng dụng thương mại điện tử và chuyển đổi số trong hoạt động xúc tiến thương mại cho doanh nghiệp tỉnh Khánh Hòa</t>
  </si>
  <si>
    <t>Tổ chức tập huấn “Ứng dụng thương mại điện tử và chuyển đổi số trong hoạt động xúc tiến thương mại cho doanh nghiệp tỉnh Khánh Hòa”</t>
  </si>
  <si>
    <t>Thanh tra tỉnh</t>
  </si>
  <si>
    <t>Ban QL Khu kinh tế Vân Phong</t>
  </si>
  <si>
    <t>Triển khai các giải pháp đảm bảo an toàn thông tin cho Trang thông tin điện tử Công an Khánh Hòa</t>
  </si>
  <si>
    <t>Công an tỉnh</t>
  </si>
  <si>
    <t>Đánh giá các nguy cơ, sự cố an toàn thông tin; mua sắm thiết bị hệ thống tường lửa; trang bị phần mềm diệt virus</t>
  </si>
  <si>
    <t>Tạo lập, hoàn thiện cơ sở dữ liệu chính quyền cấp xã, thôn/tổ dân phố và hộ gia đình, cơ sở kinh doanh tại các đơn vị tham gia thí điểm (thuộc Đề án thí điểm xây dựng Khu dân cư điện tử)</t>
  </si>
  <si>
    <t>Hỗ trợ thiết lập các điểm cung cấp dịch vụ công cộng (thuộc Đề án thí điểm xây dựng Khu dân cư điện tử)</t>
  </si>
  <si>
    <t>Sở Xây dựng</t>
  </si>
  <si>
    <t>Đầu tư trang bị phòng họp trực tuyến Sở Xây dựng</t>
  </si>
  <si>
    <t>Mua sắm, lắp đặt thiết bị họp trực tuyến phục vụ công tác chỉ đạo, điều hành, họp với Bộ Xây dựng</t>
  </si>
  <si>
    <t xml:space="preserve">Xây dựng cơ sở dữ liệu ngành khoa học và công nghệ và các công cụ quản lý, khai thác phục vụ quá trình chuyển đổi số
</t>
  </si>
  <si>
    <t>Xây dựng Trung tâm điều hành thông minh lĩnh vực tài chính</t>
  </si>
  <si>
    <t xml:space="preserve">  Cung cấp thông tin và phương tiện điều hành thông minh cho các đơn vị thuộc lĩnh vực tài chính như Sở Kế hoạch và Đầu tư, Sở Tài chính, Kho bạc, Thuế, Hải quan,… và các đơn vị quản lý nhà nước khác liên quan</t>
  </si>
  <si>
    <t>Căn cứ pháp lý</t>
  </si>
  <si>
    <t>Kế hoạch số 3717/KH-UBND</t>
  </si>
  <si>
    <t>2024 - 2025</t>
  </si>
  <si>
    <t>NS cấp tỉnh 
(Vốn sự nghiệp- KHCN)</t>
  </si>
  <si>
    <t>Quyết định số 909/QĐ-UBND</t>
  </si>
  <si>
    <t>Đào tạo nhân lực phục vụ chuyển đổi số trong cơ quan nhà nước</t>
  </si>
  <si>
    <t xml:space="preserve">Sở Thông tin và Truyền thông; Sở Nội vụ
</t>
  </si>
  <si>
    <t>-Kiến thức chung về công nghệ thông tin;
- Kiến thức cơ bản về chuyển đổi số;
- Kiến thức chuyên sâu về công nghệ thông tin; an toàn thông tin; kỹ năng quản trị hệ thống thông tin;
- Kỹ năng tổ chức triển khai nhiệm vụ chuyển đổi số;
- Kỹ năng tư vấn chuyển đổi số.</t>
  </si>
  <si>
    <t>NS cấp tỉnh (Vốn đầu tư)</t>
  </si>
  <si>
    <t>Xây dựng Trung tâm giám sát, điều hành an toàn, an ninh mạng (SOC) cho các hệ thống thông tin của tỉnh</t>
  </si>
  <si>
    <t>- Sử dụng chung phòng điều hành của Trung tâm giám sát, điều hành thông minh tỉnh (IOC), bổ sung trang thiết bị đầu cuối, trang bị hệ thống máy chủ tập trung phục vụ hoạt động Trung tâm đặt tại Trung tâm dữ liệu tỉnh;
- Đầu tư hệ thống giám sát, điều hành an toàn, an ninh mạng (SOC) cho các hệ thống thông tin của tỉnh</t>
  </si>
  <si>
    <t>- Sử dụng chung phòng điều hành của Trung tâm giám sát, điều hành thông minh tỉnh (IOC), bổ sung trang thiết bị đầu cuối, trang bị hệ thống máy chủ tập trung phục vụ hoạt động Trung tâm đặt tại Trung tâm dữ liệu tỉnh;
- Đầu tư hệ thống giám sát, điều hành hệ thống mạng (NOC) cho Trung tâm dữ liệu tỉnh và mạng diện rộng (WAN) của tỉnh</t>
  </si>
  <si>
    <t>Xây dựng Nền tảng số hóa dữ liệu</t>
  </si>
  <si>
    <t>Nền tảng số hoá dữ liệu cung cấp các tính năng và dịch vụ nền tảng phục vụ số hóa; quản lý các nguồn số hóa và kết quả số hóa; rút trích và đối soát kết quả rút trích dữ liệu phục vụ các mục tiêu khác nhau; hỗ trợ các phương tiện và hình thức số hóa rút trích dữ liệu đa dạng</t>
  </si>
  <si>
    <t>Xây dựng Nền tảng quản lý và cung cấp công cụ tìm kiếm dữ liệu lớn</t>
  </si>
  <si>
    <t>Nền tảng quản lý và cung cấp công cụ tìm kiếm dữ liệu lớn cung cấp các tính năng và dịch vụ nền tảng quản lý, tra cứu, tìm kiếm, khai thác dữ liệu lớn nhanh chóng theo nhiều tiêu chí khác nhau từ:
- Các kho dữ liệu dùng chung;
- Kho dữ liệu chuyên ngành đa dạng;
- Các nguồn dữ liệu như mạng xã hội, website,…;</t>
  </si>
  <si>
    <t>Xây dựng Nền tảng cá nhân hóa thông tin</t>
  </si>
  <si>
    <t>Nền tảng cá nhân hóa thông tin cung cấp các tính năng và dịch vụ liên quan thu thập, quản lý và khai thác dữ liệu thông tin cá nhân hóa của người sử dụng phục vụ các mục đích khai thác, cá nhân hóa thông tin và dịch vụ hướng người sử dụng</t>
  </si>
  <si>
    <t>Triển khai mô hình đô thị thông minh tại thị xã Ninh Hòa</t>
  </si>
  <si>
    <t xml:space="preserve">- Mô hình, kiến trúc, thiết kế cơ bản theo quy định của Bộ Thông tin và Truyền thông;
- Thiết lập kết nối mạng đến các hệ thống thông tin, các thiết bị quan sát, cảm biến tại các cơ quan, các doanh nghiệp, các khu vực dân cư trên địa bàn thành phố;
- Tạo kênh tương tác trao đổi, cung cấp, tiếp nhận thông tin đa chiều; nhận diện và xử lý thông tin tự động, nhanh chóng và chính xác;
- Tiếp nhận các nguồn cơ sở dữ liệu quốc gia về phòng, chống Covid-19 (từ dự án thí điểm tại thành phố Nha Trang), kết hợp số hóa bộ tiêu chí kiểm soát dịch Covid-19 tại địa phương để phục vụ công tác chỉ đạo, điều hành, kiểm soát tình hình dịch bệnh Covid-19 tại địa phương;
- Quản lý tình hình phát triển kinh tế - xã hội và cung cấp dịch vụ thông minh tại địa phương thông qua các ứng dụng số, trong đó tập trung vào các nội dung thuộc thế mạnh của địa phương;
- Đồng bộ dữ liệu dùng chung của tỉnh và dữ liệu chuyên ngành, lĩnh vực liên quan đến địa phương
</t>
  </si>
  <si>
    <t xml:space="preserve">Giai đoạn 1: Xây dựng hoàn thành mô hình đô thị thông minh (2023 - 2024);
Giai đoạn 2: Tiếp tục mở rộng cung cấp các dịch vụ thông minh (sau năm 2024)
</t>
  </si>
  <si>
    <t>Xây dựng Kho lưu trữ điện tử tỉnh Khánh Hòa</t>
  </si>
  <si>
    <r>
      <t xml:space="preserve">Nguồn vốn
</t>
    </r>
    <r>
      <rPr>
        <i/>
        <sz val="12"/>
        <color theme="1"/>
        <rFont val="Times New Roman"/>
        <family val="1"/>
      </rPr>
      <t xml:space="preserve"> (Vốn đầu tư công, khác)</t>
    </r>
  </si>
  <si>
    <t>Xây dựng nền tảng dạy và học, thi kiểm tra đánh giá trực tuyến.</t>
  </si>
  <si>
    <t>Thí điểm ứng dụng công nghệ IoT và trí tuệ nhân tạo vào tự động hóa quản trị trường học.</t>
  </si>
  <si>
    <t xml:space="preserve">- Xây dựng hệ thống nhận dạng, xác thực người dùng, thẻ học sinh thông minh:
+ Khảo sát đánh giá quy mô triển khai ở trường học: số lượng giáo viên, học sinh dự kiến triển khai, số lượng thiết bị triển khai. 
+ Thiết kế thông tin in thẻ học sinh, thẻ giáo viên
+ Cấu hình thiết lập các thông số điểm danh: Học sinh, giáo viên, thiết bị sử dụng, cấu hình SMS
</t>
  </si>
  <si>
    <t>Triển khai hệ thống quản trị nhà trường cho 100%  cơ sở giáo dục trên địa bàn tỉnh.</t>
  </si>
  <si>
    <t>Xây dựng hệ thống phục vụ công tác tuyển sinh lớp 10 trên địa bàn tỉnh</t>
  </si>
  <si>
    <t>- Công khai các phương án và kế hoạch tuyển sinh
- Triển khai hệ thống tuyển sinh trực tuyến cho các cấp học trên địa bàn toàn tỉnh
- Thực hiện công tác tuyển sinh đầu cấp trực tuyến song song với hình thức trực tiếp</t>
  </si>
  <si>
    <t>Xây dựng hệ thống phục vụ công tác tuyển sinh đầu cấp học (Mầm non, Tiểu học, THCS) trên địa bàn huyện:</t>
  </si>
  <si>
    <t>Triển khai ứng dụng Quản lý giáo án điện tử và hồ sơ giáo dục điện tử cho các đơn vị trực thuộc Sở GDĐT.</t>
  </si>
  <si>
    <t xml:space="preserve">- Quản lý hồ sơ điện tử 
- Quản lý giáo án điện tử </t>
  </si>
  <si>
    <t>Triển khai ứng dụng Quản lý giáo án điện tử và hồ sơ giáo dục điện tử cho các đơn vị trực thuộc phòng GDĐT</t>
  </si>
  <si>
    <t>Đầu tư mua sắm các thiết bị CNTT và các trang thiết bị khác có liên quan (cấp Sở và các đơn vị trực thuộc)</t>
  </si>
  <si>
    <t>Đầu tư mua sắm các thiết bị CNTT và các trang thiết bị khác có liên quan (cấp phòng và các trường trực thuộc)</t>
  </si>
  <si>
    <t>UBND cấp huyện</t>
  </si>
  <si>
    <t>Mở rộng, nâng cấp hệ thống Cổng TTĐT Sở GDĐT và các đơn vị trực thuộc Sở</t>
  </si>
  <si>
    <t>Liên thông Cổng TTĐT Sở với Cổng TTĐT phòng GD&amp;ĐT và các đơn vị trực thuộc Sở; hỗ trợ đa nền tảng, có thể sử dụng trên các thiết bị di động</t>
  </si>
  <si>
    <t>Mở rộng, nâng cấp hệ thống Cổng TTĐT các phòng GDĐT và các trường trực thuộc phòng GDĐT</t>
  </si>
  <si>
    <t>Nâng cao kỹ năng ứng dụng CNTT cho cán bộ, giáo viên thông qua các chương trình bồi dưỡng, tập huấn. Nội dung bồi dưỡng gắn liền với nhu cầu thực tiễn về ứng dụng CNTT của giáo viên, cán bộ quản lý của các đơn vị trực thuộc Sở GDĐT</t>
  </si>
  <si>
    <t>- Tổ chức các lớp tập huấn nâng cao kỹ năng ứng dụng CNTT
- Tổ chức các buổi Hội thảo, trao đổi về ứng dụng CNTT mới, triển khai các giải pháp ứng dụng CNTT trong ngành GD trên địa bàn tỉnh</t>
  </si>
  <si>
    <t>Nâng cao kỹ năng ứng dụng CNTT cho cán bộ, giáo viên thông qua các chương trình bồi dưỡng, tập huấn. Nội dung bồi dưỡng gắn liền với nhu cầu thực tiễn về ứng dụng CNTT của giáo viên, cán bộ quản lý của các trường trực thuộc phòng GDĐT</t>
  </si>
  <si>
    <t>Xây dựng kho học liệu, tổng hợp và các giải pháp phát triển học liệu điện tử phục vụ giảng dạy và học tập của giáo viên, học sinh nhằm đẩy mạnh phong trào tự học, tự nghiên cứu đối với các đơn vị trực thuộc Sở</t>
  </si>
  <si>
    <t>- Upload các bài giảng, tài liệu giảng dạy đa dạng, hỗ trợ nhiều định dạng khác nhau. Chia sẻ bài giảng các cấp 
- Đăng ký khóa học công khai, khóa học miễn phí, khóa học có phí 
- Khởi tạo các khóa học mẫu, tài liệu mẫu các khối, lớp và phân môn 
- Xây dựng kho bài tập, câu hỏi đề thi đa dạng 
- Đánh giá các khóa học, bài giảng, thống kê số lượng học sinh tương tác.</t>
  </si>
  <si>
    <t>2023 - 2025</t>
  </si>
  <si>
    <t>Xây dựng kho học liệu, tổng hợp và các giải pháp phát triển học liệu điện tử phục vụ giảng dạy và học tập của giáo viên, học sinh nhằm đẩy mạnh phong trào tự học, tự nghiên cứu đối với các trường trực thuộc phòng GDĐT</t>
  </si>
  <si>
    <t>Quản lý thu phí nhà trường đối với các đơn vị trực thuộc Sở GDĐT</t>
  </si>
  <si>
    <t>- Xây dựng danh mục các khoản chi phí thu chi nhà trường 
- Triển khai thu phí trực tiếp, cập nhật trạng thái thu chi trên nhà trường và kết xuất báo cáo kiểm tra.
- Triển khai thử nghiệm thu phí trực tuyến kết hợp trực tiếp. Theo dõi trạng thái và báo cáo thống kê trên phần mềm.</t>
  </si>
  <si>
    <t>Quản lý thu phí nhà trường đối với các trường trực thuộc phòng GDĐT</t>
  </si>
  <si>
    <t xml:space="preserve">Triển khai ứng dụng phần mềm mô phỏng, phần mềm hỗ trợ thực hành, thí nghiệm ảo trong dạy học đối với các đơn vị trực thuộc Sở GDĐT </t>
  </si>
  <si>
    <t xml:space="preserve">Triển khai cấp Sở và trường trực thuộc:
- Kho dữ liệu thí nghiệm tài liệu hỗ trợ thực hành 2d, 3d 
- Tương tác với các loại thí nghiệm mô phỏng 
- Thiết lập các cấu hình, trạng thái khi thao tác các loại thí nghiệm </t>
  </si>
  <si>
    <t>Triển khai ứng dụng phần mềm mô phỏng, phần mềm hỗ trợ thực hành, thí nghiệm ảo trong dạy học đối với các trường trực thuộc phòng GDĐT</t>
  </si>
  <si>
    <t xml:space="preserve">Triển khai cấp phòng và trường trực thuộc:
- Kho dữ liệu thí nghiệm tài liệu hỗ trợ thực hành 2d, 3d 
- Tương tác với các loại thí nghiệm mô phỏng 
- Thiết lập các cấu hình, trạng thái khi thao tác các loại thí nghiệm </t>
  </si>
  <si>
    <t>2026 - 2030</t>
  </si>
  <si>
    <t>Đẩy mạnh tích hợp chữ ký số vào quản lý giáo án điện tử, học bạ điện tử, số hóa hồ sơ, sổ sách quản lý giáo dục.</t>
  </si>
  <si>
    <t>Đẩy mạnh tích hợp chữ ký số vào quản lý giáo án điện tử, học bạ điện tử, số hóa hồ sơ, sổ sách quản lý giáo dục</t>
  </si>
  <si>
    <t>Dự thảo Đề án chuyển đổi số ngành giáo dục và đào tạo giai đoạn 2022 - 2025, định hướng 2030</t>
  </si>
  <si>
    <t xml:space="preserve"> Đầu tư bổ sung hạ tầng công nghệ thông tin phục vụ triển khai Đề án “Phát triển ứng dụng về dữ liệu dân cư, định danh và xác thực điện tử phục vụ chuyển đổi số quốc gia giai đoạn 2022 – 2025, tầm nhìn đến năm 2030” trên địa bàn tỉnh Khánh Hòa</t>
  </si>
  <si>
    <t>Trang bị bổ sung hạ tầng công nghệ thông tin tại Trung tâm dữ liệu tỉnh bảo đảm đáp ứng các quy định và tiêu chuẩn kỹ thuật chuyên môn, phục vụ triển khai hoàn thành, có hiệu quả Đề án “Phát triển ứng dụng về dữ liệu dân cư, định danh và xác thực điện tử phục vụ chuyển đổi số quốc gia giai đoạn 2022 – 2025, tầm nhìn đến năm 2030” trên địa bàn tỉnh Khánh Hòa</t>
  </si>
  <si>
    <t xml:space="preserve">Sở Thông tin và Truyền thông </t>
  </si>
  <si>
    <t>Công văn số 5224/UBND-KGVX ngày 10/5/2022 của UBND tỉnh</t>
  </si>
  <si>
    <t>Nhu cầu cấp bổ sung kinh phí năm 2022</t>
  </si>
  <si>
    <t>Mua máy chủ, phần mềm phục vụ kết nối Trục liên thông văn bản quốc gia và Cổng Dịch vụ công quốc gia.</t>
  </si>
  <si>
    <t xml:space="preserve">- Trang bị đầy đủ máy chủ, phần mềm để triển khai kết nối Trục
liên thông văn bản quốc gia và Cổng Dịch vụ công quốc gia, bảo đảm việc cập nhật, đồng bộ dữ liệu, phục vụ tốt công tác theo dõi, đánh giá chất lượng giải quyết thủ tục hành chính.
- Trang bị 02 máy chủ; bản quyền phần mềm thương mại; bản quyền gói Hệ thống VNPT VXP; cài đặt, thiết lập hệ thống; đào tạo chuyển giao quản lý, vận hành
</t>
  </si>
  <si>
    <t>Kế hoạch số 1660/KH-SXD ngày 25/5/2022</t>
  </si>
  <si>
    <t>Nhiệm vụ CNTT, CĐS</t>
  </si>
  <si>
    <t>Công văn số 3773/UBND-KSTT ngày 27/4/2022 của UBND tỉnh về
việc cập nhật, đồng bộ dữ liệu phục vụ theo dõi, đánh giá chất lượng giải quyết TTHC; Công văn số 1180/STTTT-TTCNTT&amp;DVHCCTT ngày 10/5/2022 của Sở TT&amp;TT</t>
  </si>
  <si>
    <t>Kế hoạch số 3060/KH-UBND ngày 06/4/2022 của UBND tỉnh</t>
  </si>
  <si>
    <t>Kế hoạch số 4205/KH-UBND ngày 12/5/2022 của UBND tỉnh</t>
  </si>
  <si>
    <t>Công văn 4182/UBND-KGVX ngày 12/5/2022 của UBND tỉnh</t>
  </si>
  <si>
    <t>Tổng số:</t>
  </si>
  <si>
    <t>Ghi chú:</t>
  </si>
  <si>
    <t>Tổng cộng:</t>
  </si>
  <si>
    <t>Cấp tỉnh:</t>
  </si>
  <si>
    <t>Cấp huyện:</t>
  </si>
  <si>
    <r>
      <t>Nhiệm vụ triển khai mới</t>
    </r>
    <r>
      <rPr>
        <b/>
        <sz val="12"/>
        <rFont val="Times New Roman"/>
        <family val="1"/>
      </rPr>
      <t> </t>
    </r>
  </si>
  <si>
    <t>Cập nhật tiến độ</t>
  </si>
  <si>
    <t>Đã phê duyệt dự án</t>
  </si>
  <si>
    <t>Đã trình chủ trương đầu tưu</t>
  </si>
  <si>
    <t>Đã thẩm định chủ trương đầu tư</t>
  </si>
  <si>
    <t>Đang thẩm định dự án</t>
  </si>
  <si>
    <t>Chuyển đổi Đài truyền thanh ứng dụng công nghệ thông tin – viễn thông xã Vạn Bình</t>
  </si>
  <si>
    <t>Kế hoạch số 678/KH-STTT ngày 02/4/2021</t>
  </si>
  <si>
    <t>Chuyển đổi Đài truyền thanh ứng dụng công nghệ thông tin – viễn thông xã Vạn Thọ</t>
  </si>
  <si>
    <t>Chuyển đổi Đài truyền thanh ứng dụng công nghệ thông tin – viễn thông xã Xuân Sơn</t>
  </si>
  <si>
    <t>Chuyển đổi Đài truyền thanh ứng dụng công nghệ thông tin – viễn thông xã Vạn Long</t>
  </si>
  <si>
    <t>Chuyển đổi Đài truyền thanh ứng dụng công nghệ thông tin – viễn thông xã Đại Lãnh</t>
  </si>
  <si>
    <t>Đầu tư hệ thông đài truyền thanh ứng dụng CNTT - VT cho UBND xã Vạn Bình (gồm: Mua sắm, lắp đặt thiết bị, đào tạo và chuyển giao toàn bộ hệ thống)</t>
  </si>
  <si>
    <t>Đầu tư hệ thông đài truyền thanh ứng dụng CNTT - VT cho UBND xã Vạn Thọ (gồm: Mua sắm, lắp đặt thiết bị, đào tạo và chuyển giao toàn bộ hệ thống)</t>
  </si>
  <si>
    <t>Đầu tư hệ thông đài truyền thanh ứng dụng CNTT - VT cho UBND xã Xuân Sơn (gồm: Mua sắm, lắp đặt thiết bị, đào tạo và chuyển giao toàn bộ hệ thống)</t>
  </si>
  <si>
    <t>Đầu tư hệ thông đài truyền thanh ứng dụng CNTT - VT cho UBND xã Vạn Long (gồm: Mua sắm, lắp đặt thiết bị, đào tạo và chuyển giao toàn bộ hệ thống)</t>
  </si>
  <si>
    <t>Đầu tư hệ thông đài truyền thanh ứng dụng CNTT - VT cho UBND xã Đại Lãnh (gồm: Mua sắm, lắp đặt thiết bị, đào tạo và chuyển giao toàn bộ hệ thống)</t>
  </si>
  <si>
    <t>Nâng cấp Trang thông tin của Ban QL Khu Kinh tế Vân Phong</t>
  </si>
  <si>
    <t>Ban Quản lý Khu kinh tế Vân Phong</t>
  </si>
  <si>
    <t>Nâng cấp Trang thông tin của Ban nhằm tăng tính bảo mật, hỗ trợ tốt hơn trên nền tảng di động nhằm cung cấp thông tin đến người dân, nhà đầu tư và doanh nghiệp</t>
  </si>
  <si>
    <t>Nâng cấp hệ thống máy chủ nội bộ, mạng nội bộ Ban QL Khu Kinh tế Vân Phong</t>
  </si>
  <si>
    <t>Đầu tư mới thiết bị máy chủ cơ sở dữ liệu, máy chủ tường lửa, tủ đựng máy chủ và cải tạo phòng máy chủ.
- Cải tạo hệ thống mạng LAN, thay thế các thiết bị chuyển mạch bị lỗi</t>
  </si>
  <si>
    <t>UBND huyện Cam Lâm (BQL Dự án huyện)</t>
  </si>
  <si>
    <t>Xây dựng Trung tâm điều hành giám sát, xử lý dữ liệu đô thị thông minh huyện Cam Lâm</t>
  </si>
  <si>
    <t>Triển khai mô hình đô thị thông minh: Đầu tư nâng cấp trang thiết bị cho phòng điều hành, trang thiết bị đầu cuối, hệ thống phần cứng phục vụ trung tâm điều hành. Hệ thống phần mềm cho Trung tâm quản lý, điều hành, xử lý tập trung dữ liệu đô thị đa nhiệm. Hệ thống phần mềm GIS để quản lý tài nguyên đô thị (kết nối và tích hợp với hệ thống GIS Khánh Hòa) trên nền tảng Web &amp; Mobile: Quản lý quy hoạch đô thị nhằm công bố, công khai thông tin tới người dân; Quản lý hiện trạng hạ tầng kỹ thuật đô thị (kết cấu hạ tầng giao thông, viễn thông, cấp thoát nước, cây xanh, chiếu sáng..); Quản lý tài sản (hỗ trợ công tác lên kế hoạch duy tu, bảo dưỡng tài sản);Công bố chi tiết số liệu đô thị Cam Lâm để phục vụ thu hút đầu tư . Tích hợp vào cổng dịch công của Trung tâm phục vụ hành chính công</t>
  </si>
  <si>
    <t xml:space="preserve">Xây dựng trung tâm dữ liệu phục vụ Đô thị thông minh huyện Cam Lâm </t>
  </si>
  <si>
    <t xml:space="preserve">Triển khai mô hình đô thị thông minh: Thiết kế, xây dựng các phòng chức năng theo tiêu chuẩn Trung Tâm dữ liệu của Bộ TTTT: Hệ thống phòng cháy chữa cháy, hệ thống điều hòa, Hệ thống điện, chiếu sáng, Hệ thống camera giám sát, Hệ thống mạng WAN của huyện, Đầu tư trang thiết bị Phòng NOC , Trang thiết bị vật tư phụ kiện khác. Thiết bị  CNTT phần cứng: Hệ thống máy chủ, Hệ thống thiết bị mạng và an toàn bảo mật, Hệ thống lưu trữ và sao lưu dữ liệu. Hệ thống phần mềm: Hệ điều hành máy chủ, Hệ quản trị cơ sở dữ liệu và kho dữ liệu </t>
  </si>
  <si>
    <t>Xây dựng hệ thống camera giám sát đô thị thông minh huyện Cam Lâm</t>
  </si>
  <si>
    <t xml:space="preserve">Hệ thống phần cứng: Camera giám sát ANTT, Camera xử phạt giao thông, thiết bị đảm bảo kết nối chia sẻ thông tin hình ảnh với các đơn vị có liên quan, Hệ thống thiết bị cho phòng giám sát công an huyện Cam Lâm. Hệ thống phần mềm: Phần mềm quản lý giám sát camera, Phần mềm ứng dụng nhận diện khuôn mặt đối tượng, Phần mềm ứng dụng tóm tắt video và tìm kiếm video, Phần mềm giám sát và xử lý vi phạm về trật Tự an toàn giao thông </t>
  </si>
  <si>
    <t>Phát triển nguồn nhân lực trong quá trình chuyển đổi số tại UBND huyện Cam Lâm</t>
  </si>
  <si>
    <t>Tổ chức các lớp tập huấn, giới thiệu nâng cao nhận thức về chuyển đổi số, kiến thức cơ bản và kỹ năng số cho CBCCVC. Tổ chức tập huấn, bồi dưỡng kỹ năng sử dụng, khai thác, phân tích và xử lý dữ liệu của các hệ thống thông tin cho cán bộ, công chức, viên chứ</t>
  </si>
  <si>
    <t xml:space="preserve">Chuyển đổi Đài truyền thanh ứng dụng CNTT xã Cam Lập </t>
  </si>
  <si>
    <t>Đầu tư, thiết lập mới HT truyền thanh cơ sở ƯDCNTT thay thế dần toàn bộ HT đài truyền thanh không dây hoạt độn trong băng tần (87108) MHz, không đúng với quy hoạch tần số vô tuyến điện</t>
  </si>
  <si>
    <t>Kế hoạch số 4507/KHUBND ngày 11/5/2020 của UBND tỉnh</t>
  </si>
  <si>
    <t xml:space="preserve">Chuyển đổi Đài truyền thanh ứng dụng CNTT xã Cam Bình </t>
  </si>
  <si>
    <t xml:space="preserve">Chuyển đổi Đài truyền thanh ứng dụng CNTT xã Cam Thành Nam </t>
  </si>
  <si>
    <t>Thiết lập bảng tin điện tử công cộng do UBND cấp huyện quản lý, được kết nối với Hệ thống thông tin nguồn của tỉnh</t>
  </si>
  <si>
    <t>Thiết lập bảng tin điện tử công cộng cỡ lớn (màn hình LED, màn hình LCD) đặt ở các địa điểm đông người qua lại:  Quảng trường, vườn hoa, khu đô thị, trung tâm thương mại... được kết nối với Hệ thống thông tin nguồn của tỉnh (giai đoạn 1: 2023; giai đoạn 2: 2025)</t>
  </si>
  <si>
    <t>Thiết lập bảng tin điện tử công cộng trên địa bàn các  xã, phường (15 đơn vị)</t>
  </si>
  <si>
    <t xml:space="preserve">Thiết lập bảng tin điện tử công cộng trên địa bàn các  xã, phường: Giai đoạn 1 2023: , giai đoạn 2: 2024, giai đoạn 3: 2025) </t>
  </si>
  <si>
    <t>Đầu tư nâng cấp hệ thống thông tin thành phố đảm bảo  phòng ngừa sự cố, giám sát phát hiện sớm sự cố tại UBND TP Cam Ranh</t>
  </si>
  <si>
    <t xml:space="preserve">Triển khai các biện pháp phòng ngừa sự cố, giám sát phát hiện sớm sự cố. </t>
  </si>
  <si>
    <t xml:space="preserve">Kế hoạch số 4263/KHUBND ngày 13/5/2022 của UBND tỉnh; Công văn số 1357/STTTT CNTTBCVT </t>
  </si>
  <si>
    <t>Tuyên truyền nhiệm vụ chuyển đổi số trên địa bàn TP Cam Ranh</t>
  </si>
  <si>
    <t xml:space="preserve">Tuyên truyền CDS trên địa bàn thành phố Cam Ranh </t>
  </si>
  <si>
    <t xml:space="preserve">Kế hoạch số 5225/KHUBND ngày 10/6/2022 của UBND tỉnh </t>
  </si>
  <si>
    <t xml:space="preserve">Tổ chức đánh giá các nguy cơ, sự cố về an toàn thông tin mạng cho hệ thống thông tin của cơ quan, đơn vị, địa phương. </t>
  </si>
  <si>
    <t>Đánh giá an toàn thông tin Hệ thống Đánh giá ứng dụng web - Đánh giá máy chủ - Đánh giá hệ điều hành, ứng dụng nền tảng - Hỗ trợ khắc phục điểm yếu, lỗ hổng - Đánh giá lại sau khắc phục - Lập báo cáo đánh giá</t>
  </si>
  <si>
    <t>Kế hoạch số 4263/KHUBND ngày 13/5/2022; Công văn số 1357/STTTT CNTTBCVT</t>
  </si>
  <si>
    <t>Đầu tư hệ thống mạng, máy chủ của
UBND huyện Khánh Vĩnh</t>
  </si>
  <si>
    <t>Đầu tư máy chủ phục vụ sử các hệ thống dùng chung của tỉnh bàn giao, bảo
đảm hệ thống hoạt động thông suốt, đạt hiệu quả cao tại Văn phòng HĐND&amp;UBND huyện Khánh Vĩnh</t>
  </si>
  <si>
    <t>Quyết định
320/QĐ-UBND
ngày 29/4/2022 của UBND huyện KV</t>
  </si>
  <si>
    <t>Chuyển đổi Đài truyền thanh cơ sở ứng dụng công nghệ thông tin viễn thông xã Cầu Bà</t>
  </si>
  <si>
    <t>UBND huyện Khánh Vĩnh (UBND xã Cầu Bà)</t>
  </si>
  <si>
    <t xml:space="preserve">Chuyển đổi đài truyền thanh không dây xã Cầu Bà sang đài truyền thanh ứng dụng công nghệ thông tin viễn thông </t>
  </si>
  <si>
    <t xml:space="preserve">UBND huyện Khánh Vĩnh </t>
  </si>
  <si>
    <t>Chuyển đổi Đài truyền thanh cơ sở ứng dụng công nghệ thông tin viễn thông xã  Khánh Bình, xã Sơn Thái, xã Giang Ly, thị trấn Khánh Vĩnh</t>
  </si>
  <si>
    <t xml:space="preserve">Chuyển đổi đài truyền thanh không dây 04 xã, thị trấn sang đài truyền thanh ứng dụng công nghệ thông tin viễn thông </t>
  </si>
  <si>
    <t>Chuyển đổi Đài truyền thanh cơ sở ứng dụng công nghệ thông tin viễn thông 05 xã: Liên Sang, Khánh Đông, Khánh Phú, Khánh Trung, Khánh Nam</t>
  </si>
  <si>
    <t>Kế hoạch số 678/KH-STTT ngày 02/4/2021; Kế hoạch 707/KH-UBND
ngày 18/03/20
22 của UBND huyện KV</t>
  </si>
  <si>
    <t>Chuyển đổi Đài truyền thanh cơ sở ứng dụng công nghệ thông tin viễn thông 02 xã: Khánh Hiệp, Khánh Thượng</t>
  </si>
  <si>
    <t xml:space="preserve">Chuyển đổi đài truyền thanh không dây 05 xã, thị trấn sang đài truyền thanh ứng dụng công nghệ thông tin viễn thông </t>
  </si>
  <si>
    <t xml:space="preserve">Chuyển đổi đài truyền thanh không dây 02 xã, thị trấn sang đài truyền thanh ứng dụng công nghệ thông tin viễn thông </t>
  </si>
  <si>
    <t>Chuyển đổi Đài truyền thanh cơ sở ứng dụng công nghệ thông tin viễn thông xã Sông Cầu, Khánh Thành</t>
  </si>
  <si>
    <t>Tập trung hỗ trợ thông tin điểm đến cho du khách, cho phép kết nối thông tin các hệ thống thông tin khác và mạng xã hội để hỗ trợ du khách. Tiếp nhận, điều hành và xử lý các tình huống khẩn cấp hỗ trợ du khách hướng đến môi trường du lịch thông minh hơn, an toàn hơn cho du khách. Giám sát bảo đảm an ninh, an toàn trong du lịch cho các du khách: Mua sắm thiết bị và xây dựng PM</t>
  </si>
  <si>
    <t>Đã trình chủ trương đầu tư</t>
  </si>
  <si>
    <t>Phiên bản ứng dụng di động của Trung tâm điều hành thông tin hỗ trợ khách du lịch cho phép cung cấp thông tin, tạo lập lịch trình, tìm kiếm điểm đến và tiếp nhận, điều hành và xử lý các tình huống khẩn cấp hỗ trợ du khách.</t>
  </si>
  <si>
    <t>Thiết lập Trung tâm thông tin điều hành du lịch tỉnh Khánh Hòa (IOC)</t>
  </si>
  <si>
    <t>Xây dựng kho dữ liệu dùng chung ngành du lịch tích hợp chung vào hệ thống dùng chung của Tỉnh và Bộ Văn hóa Thể thao và Du lịch. Tạo lập các kênh tương tác, kết nối giữa cơ quan nhà nước với hội, hiệp hội, doanh nghiệp và khách du lịch; kết nối doanh nghiệp cung cấp sản phẩm, dịch vụ du lịch trong nước với các nhà phân phối, đại lý du lịch trực tuyến và các sàn giao dịch du lịch trực tuyến quốc tế. Phát triển hệ thống quản trị hoạt động kinh doanh du lịch, dịch vụ và mở rộng đến các ngành, nghề có liên quan, nhằm mang lại trải nghiệm tốt, nhanh chóng, thuận tiện, dễ sử dụng cho du khách, người làm du lịch: CSDL và PM</t>
  </si>
  <si>
    <t>Số hóa dữ liệu quản lý ngành du lịch</t>
  </si>
  <si>
    <t>Số hóa dữ liệu quản lý nhà nước về du lịch tại Sở Du lịch tỉnh Khánh Hòa vào Hệ thống GIS Khánh Hoà phân hệ du lịch</t>
  </si>
  <si>
    <t>Điều tra, cập nhật các thông tin dữ liệu ngành du lịch dịch vụ</t>
  </si>
  <si>
    <t>Tạo nền tảng cơ sở dữ liệu phục vụ số hóa toàn bộ dữ liệu của ngành du lịch, dịch vụ về khu du lịch, điểm du lịch, cơ sở dịch vụ du lịch, thị trường du lịch,…</t>
  </si>
  <si>
    <t>Triển khai Đề án Xây dựng thí điểm mô hình đô thị thông minh tại thành phố Nha Trang</t>
  </si>
  <si>
    <t>Xây dựng nền tảng hạ tầng cho ĐTTM, phát triển các hệ thống, dịch vụ cho nhiều lĩnh vực quan trọng, đảm bảo kết nối an toàn, tin cậy, liên thông các thành phần chính của ĐTTM</t>
  </si>
  <si>
    <t>Kế hoạch 3536 /KH-UBND ngày 25/5/2022 của UBND thành phố</t>
  </si>
  <si>
    <t>Triển khai thí điểm (app) Công dân số tương tác phục vụ người dân thành phố Nha Trang (thuộc Đề án)</t>
  </si>
  <si>
    <t xml:space="preserve">Xây dựng và đưa vào sử dụng ứng dụng (app) tương tác Công dân số phục vụ người dân (chưa bao gồm  kinh phí thuê hạ tầng và quản lý vận hành trong trường hợp sử dụng phương án thuê)
</t>
  </si>
  <si>
    <t>Thành ủy Nha Trang</t>
  </si>
  <si>
    <t>Nâng cấp hạ tầng mạng diện rộng khối Đảng của Thành ủy, Thuê dịch vụ Hội nghị truyền hình trực tuyến, nâng cấp trang thiết bị cntt…</t>
  </si>
  <si>
    <t>Phát triển hệ thống thông tin, phần mềm ứng dụng cấp ủy TP Nha Trang</t>
  </si>
  <si>
    <t>Phát triển hạ tầng kỹ thuật cấp  ủy TP Nha Trang</t>
  </si>
  <si>
    <t>Phát triển một số phần mềm có tính đặc thù riêng của các cơ quan Đảng ở mỗi cơ quan (Họp không giấy tờ,.....)</t>
  </si>
  <si>
    <t>Kế hoạch số 50 -KH/TU, ngày 12/4/2022 của Thành ủy Nha Trang</t>
  </si>
  <si>
    <t xml:space="preserve">Đánh giá an toàn thông tin Hệ thống thông tin thành phố Nha Trang </t>
  </si>
  <si>
    <t>Đánh giá ứng dụng web - Đánh giá máy chủ - Đánh giá hệ điều hành, ứng dụng nền tảng - Hỗ trợ khắc phục điểm yếu, lỗ hổng - Đánh giá lại sau khắc phục - Lập báo cáo đánh giá</t>
  </si>
  <si>
    <t>UBND TP Nha Trang (Trung tâm VHTT&amp;TT TP)</t>
  </si>
  <si>
    <t>Dự án Đài truyền thanh ứng dụng công nghệ thông tin – viễn thông (Vĩnh Thạnh, Vĩnh Phương, Vĩnh Thái, Phước Tiến, Phước Tân, Phước Hòa, Phước Long)</t>
  </si>
  <si>
    <t>Chuyển đổi đài truyền thanh không dây của 07 xã phường: Vĩnh Thạnh, Vĩnh Phương, Vĩnh Thái, Phước Tiến, Phước Tân, Phước Hòa, Phước Long sang đài truyền thanh ứng dụng công nghệ thông tin – viễn thông</t>
  </si>
  <si>
    <t>Phát triển thư viện thành phố Nha Trang theo mô hình thư viện số</t>
  </si>
  <si>
    <t xml:space="preserve">Xây dựng hệ thống thư viện số, website cho thư viện thành phố, liên kết với thư viện tỉnh. Số hóa tài liệu của thư viện phục vụ nhu cầu tìm kiếm, khai thác và sử dụng, đặc biệt là tài liệu quý hiếm để bảo tồn lâu dài </t>
  </si>
  <si>
    <t>Đã trình UBND thành phố phê duyệt Đề án vào Quý II/2022</t>
  </si>
  <si>
    <t>UBND TP Nha Trang (các phòng chuyên môn)</t>
  </si>
  <si>
    <t>Xây dựng PM quản lý các ngành: VHTT, Nội vụ, tài chính - kế hoạch, tài nguyên và môi trường, y tế, kinh tế</t>
  </si>
  <si>
    <t>Xây dựng hệ thống thông tin quản lý ngành quản lý đô thị TP Nha Trang</t>
  </si>
  <si>
    <t>UBND TP Nha Trang (Phòng Quản lý đô thị)</t>
  </si>
  <si>
    <t>Xử lý vi phạm hành chính trong lĩnh vực đất đai  và trật tự xây dựng</t>
  </si>
  <si>
    <t>2022- 2023</t>
  </si>
  <si>
    <t>Xây dựng ứng dụng đăng ký thủ tục xuất bến cho các phương tiện hoạt động tại Bến tàu du lịch Nha Trang</t>
  </si>
  <si>
    <t>UBND TP Nha Trang (Ban quản lý Vịnh Nha Trang)</t>
  </si>
  <si>
    <t>Phần mềm sử dụng chung cho 3 bên (BQL Vịnh NT, Biên phòng, Cảng vụ) quản lý và lưu trữ dữ liệu đăng ký thủ tục xuất bến cho toàn bộ tàu tuyền tại Bến tàu DL Nha Trang</t>
  </si>
  <si>
    <t>Tập huấn ứng dụng CNTT cho lãnh đạo, công chức, viên chức, trong các cơ quan nhà nước trên địa bàn thành phố Nha Trang</t>
  </si>
  <si>
    <t>UBND TP Nha Trang (Phòng VHTT)</t>
  </si>
  <si>
    <t>Tập huấn các kiến thức, kỹ năng bảo đảm an toàn thông tin; ứng dụng CNTT cho lãnh đạo, quản lý phụ trách về CNTT, công chức, viên chức, người lao động trong các cơ quan nhà nước trên địa bàn thành phố</t>
  </si>
  <si>
    <t xml:space="preserve">Đầu tư mua sắm các thiết bị CNTT và các trang thiết bị khác có liên quan  </t>
  </si>
  <si>
    <t>Mua sắm thiết bị và thuê máy chủ để vận hành công tác chuyển đổi số của Sở và các đơn vị trực thuộc Sở</t>
  </si>
  <si>
    <t>UBND cấp huyện (Phòng GD&amp;ĐT)</t>
  </si>
  <si>
    <t xml:space="preserve">Mua sắm thiết bị và thuê máy chủ để vận hành công tác chuyển đổi số của các phòng GDĐT và các đơn vị trực thuộc phòng </t>
  </si>
  <si>
    <t xml:space="preserve">2023 – 2024 </t>
  </si>
  <si>
    <t>Triển khai chi tiết Đề án</t>
  </si>
  <si>
    <t>Nguồn vốn khác (Xã hội hóa)</t>
  </si>
  <si>
    <t xml:space="preserve">Xây dựng và áp dụng Hệ thống ISO điện tử cho các cơ quan hành chính nhà nước các cấp trong tỉnh Khánh Hòa
</t>
  </si>
  <si>
    <t xml:space="preserve">Quyết định số 19/2014/ QĐ-TTg; Nghị quyết số 76/NQ-CP ngày 15/7/2021 về Chương trình CCHC giai đoạn 2021 – 2030
</t>
  </si>
  <si>
    <t>Xây dựng Trợ lý ảo tư vấn TTHC cho doanh nghiệp/người dân</t>
  </si>
  <si>
    <t>Ứng dụng hỗ trợ tự động các câu hỏi, các quy trình, các thủ tục lặp đi lặp lại theo cùng nội dung. Hỗ trợ lên kịch bản trả lời tự động theo các luồng quy trình nghiệp vụ của đơn vị. Giúp hệ thống phản hồi, giải đáp nhanh các yêu cầu của người dân/doanh nghiệp</t>
  </si>
  <si>
    <t xml:space="preserve">Quyết định số 86/QĐ-SKHĐT ngày 23/6/2022 của Sở KH&amp;ĐT
- Quyết định số 87/QĐ-SKHĐT ngày 23/6/2022 </t>
  </si>
  <si>
    <t xml:space="preserve">Nâng cấp Trang thông tin điện tử của Sở Kế hoạch và Đầu tư </t>
  </si>
  <si>
    <t>Tra cứu thủ tục hành chính; Đăng ký thông tin doanh nghiệp; Tra cứu tình trạng hồ sơ; Chuyên mục hỏi đáp; Tìm kiếm thủ tục hành chính; Hỗ trợ tự soạn hồ sơ đầu tư; Quản lý hỏi đáp; Soạn hồ sơ đăng ký kinh doanh….</t>
  </si>
  <si>
    <t>như trên</t>
  </si>
  <si>
    <t>Xây dựng Ứng dụng chia sẻ dữ liệu (Open Data) cho doanh nghiệp/Người dân</t>
  </si>
  <si>
    <t>Xây dựng Ứng dụng chia sẻ dữ liệu (Open Data) cho doanh nghiệp/Người dân về kế hoạch, thông tin dự án, đầu tư của Tỉnh</t>
  </si>
  <si>
    <t>Mua sắm trang thiết bị làm việc của Sở Kế hoạch và Đầu tư</t>
  </si>
  <si>
    <t xml:space="preserve">1. Hệ thống máy lấy số tự động tại bộ phận một cửa;
2. Hệ thống Họp trực tuyến;
3. Máy in, máy scan;
4. Hệ thống Camera giám sát tại </t>
  </si>
  <si>
    <t xml:space="preserve">Nâng cấp hệ thống ISO điện tử theo Quyết định số 19/2014/QĐ-TTg </t>
  </si>
  <si>
    <t>Tích hợp với cổng Dịch vụ công và các phần mềm Quản lý văn bản và chuyên ngành tại Sở</t>
  </si>
  <si>
    <t xml:space="preserve">Xây dựng mới/Nâng cấp app cho CBCC cung cấp các dịch vụ và xử lý công việc nhanh trên app (App mobile Công Chức Số)
</t>
  </si>
  <si>
    <t>Cung cấp toàn bộ tiện ích liên quan hằng ngày để hỗ trợ CBCC xử lý công việc nhanh tránh thiếu xót thông qua các tính năng cung cấp trên app mobile (nhắc việc, xem lịch công tác, xử lý nhanh văn bản, tra cứu thông tin, quản lý giờ giấc vào/ra công ty…); Xây dựng trợ lý ảo phục vụ tác nghiệp CBCC (Web/App Mobile)</t>
  </si>
  <si>
    <t>Xây dựng Kho dữ liệu kinh tế tỉnh (Giai đoạn 1)</t>
  </si>
  <si>
    <t>Giai đoạn 2:  CSDL Kế hoạch thu chi ngân sách tỉnh (bao gồm kế hoạch thu thuế, kế hoạch vốn đầu tư công do  Sở Kế hoạch và Đầu tư quản lý; kế hoạch vốn chi thường xuyên do Sở Tài chính quản lý…); CSDL thu chi ngân sách tỉnh (bao gồm hoạt động thu thuế của cục thuế, kho bạc và hải quan; hoạt động chi ngân sách của kho bạc) và các dịch vụ khai thác phục vụ CBCC, người dân và doanh nghiệp.</t>
  </si>
  <si>
    <t xml:space="preserve">Giai đoạn 1: CSDL Đăng ký kinh doanh tỉnh; CSDL dự án vốn ngân sách và các dịch vụ khai thác phục vụ người dân và doanh nghiệp.
</t>
  </si>
  <si>
    <t>Xây dựng Kho dữ liệu kinh tế tỉnh (Giai đoạn 2)</t>
  </si>
  <si>
    <t>Xây dựng trung tâm điều hành nông nghiệp thông minh (IAOC)</t>
  </si>
  <si>
    <t>Sở Nông nghiệp và Phát triển nông thôn</t>
  </si>
  <si>
    <t>Nâng cấp hạ tầng công nghệ thông tin của Sở Nông nghiệp và Phát triển nông thôn</t>
  </si>
  <si>
    <t>Mở rộng vùng phủ kết nối Internet tốc độ cao tới các hộ nông dân</t>
  </si>
  <si>
    <t>Cơ sở dữ liệu về đất sản xuất nông nghiệp, thổ nhưỡng, thích nghi cây trồng, nông hoá</t>
  </si>
  <si>
    <t>Mua sắm trang bị, nâng cấp hạ tầng công nghệ thông tin của ngành</t>
  </si>
  <si>
    <t xml:space="preserve">Nội dung cơ sở dữ liệu gồm:
- Dữ liệu bản đồ đề xuất cơ cấu cây trồng phù hợp;
- Dữ liệu bản đồ phân hạng thích hợp đất đai;
- Dữ liệu bản đồ đơn vị đất đai;
- Dữ liệu bản đồ đất;
- Dữ liệu bản đồ hiện trạng khác (ô nhiễm kim loại nặng,…);
- Dữ liệu Atlas đất (phẫu diện đất);
- Công thức phân bón và khuyến cáo sử dụng phân bón;
- ....
</t>
  </si>
  <si>
    <t>Dự thảo Đề án chuyển đổi số ngành nông nghiệp và phát triển nông thôn tỉnh Khánh Hòa giai đoạn 2021-2025, định hướng đến năm 2030</t>
  </si>
  <si>
    <t>Như trên</t>
  </si>
  <si>
    <t>2023- 2025</t>
  </si>
  <si>
    <t>Cơ sở dữ liệu về trồng trọt</t>
  </si>
  <si>
    <t>Chi cục Trồng trọt và Bảo vệ thực vật</t>
  </si>
  <si>
    <t>Cơ sở dữ liệu quản lý thông tin sâu bệnh cây trồng</t>
  </si>
  <si>
    <t>Cơ sở dữ liệu lâm nghiệp</t>
  </si>
  <si>
    <t>Cơ sở dữ liệu chăn nuôi</t>
  </si>
  <si>
    <t>Sở Nông nghiệp và Phát triển nông thôn (Chi cục Trồng trọt và Bảo vệ thực vật)</t>
  </si>
  <si>
    <t>Sở Nông nghiệp và Phát triển nông thôn(Chi cục Kiểm lâm)</t>
  </si>
  <si>
    <t>Sở Nông nghiệp và Phát triển nông thôn (Chi cục Chăn nuôi và Thú y)</t>
  </si>
  <si>
    <t xml:space="preserve">Nội dung cơ sở dữ liệu gồm:
- Dữ liệu về kế hoạch sản xuất trồng trọt hàng năm và từng giai đoạn của địa phương;
- Dữ liệu về quy hoạch phát triển trồng trọt;
- Dữ liệu về quy hoạch phát triển vùng sản xuất nông nghiệp tập trung;
- Dữ liệu về giống cây trồng;
- Dữ liệu về chế biến và thị trường sản phẩm trồng trọt;
- Dữ liệu vệ diện tích, năng xuất, sản lượng cây trồng;
- Dữ liệu về quy trình sản xuất trồng trọt an toàn;
- …
</t>
  </si>
  <si>
    <t xml:space="preserve">Nội dung cơ sở dữ liệu gồm:
- Dữ liệu thống kê về sâu bệnh cây trồng;
- Dữ liệu dự báo về sâu bệnh cây trồng;
- Dữ liệu về thuốc bảo vệ thực vật (được lưu hành, cấm lưu hành);
- Dữ liệu về quy trình phòng trừ sâu bệnh;
- Dữ liệu về phân bón (hữu cơ, vô cơ, sinh học);
- Dữ liệu về phát triển phân bón hữu cơ;
- Dữ liệu về kiểm dịch;
- Dữ liệu về cơ sở kinh doanh phân bón, thuốc bảo vệ thực vật;
- Dữ liệu về cơ sở sản xuất phân bón, thuốc bảo vệ thực vật;
-.....
</t>
  </si>
  <si>
    <t>Nội dung cơ sở dữ liệu gồm:
- Dữ liệu văn bản quy phạm pháp luật liên quan đến rừng;
- Dữ liệu về quản lý, bảo vệ, phát triển, sử dụng rừng, bảo tồn thiên nhiên, loài nguy cấp, quý hiếm, nghiên cứu khoa học liên quan đến rừng; đa dạng sinh học;
- Dữ liệu về điều tra rừng, kiểm kê rừng, diễn biến rừng, kết quả giảm phát thải khí nhà kính liên quan đến rừng;
- Dữ liệu khác liên quan đến rừng;
- Dữ liệu về dịch vụ môi trường rừng;
- Dữ liệu về đa dạng sinh học;
- …</t>
  </si>
  <si>
    <t xml:space="preserve">Nội dung cơ sở dữ liệu gồm:
- Dữ liệu về văn bản quy phạm pháp luật liên quan đến chăn nuôi;
- Dữ liệu về giống vật nuôi, nguồn gen giống vật nuôi, thức ăn chăn nuôi, sản phẩm xử lý chất thải chăn nuôi;
- Dữ liệu về cơ sở chăn nuôi, chế biến, thị trường sản phẩm chăn nuôi;
- Dữ liệu khác về chăn nuôi;
-…
</t>
  </si>
  <si>
    <t>Cơ sở dữ liệu quản lý thông tin dịch bệnh vật nuôi</t>
  </si>
  <si>
    <t>Cơ sở dữ liệu nuôi trồng thuỷ sản</t>
  </si>
  <si>
    <t>Cơ sở dữ liệu về khai thác thủy sản</t>
  </si>
  <si>
    <t>Sở Nông nghiệp và Phát triển nông thôn (Chi cục Thủy sản)</t>
  </si>
  <si>
    <t xml:space="preserve">Nội dung cơ sở dữ liệu gồm:
- Dữ liệu thống kê về dịch bệnh vật nuôi;
- Dữ liệu dự báo về dịch bệnh vật nuôi;
- Dữ liệu về thuốc thú y (được lưu hành, cấm lưu hành);
- Dữ liệu về kiểm dịch;
- Dữ liệu về quy trình phòng chống dịch bệnh vật nuôi;
- ….
</t>
  </si>
  <si>
    <t xml:space="preserve">Nội dung cơ sở dữ liệu gồm:
- Dữ liệu về giống thủy sản;
- Dữ liệu về thức ăn thủy sản, sản phẩm xử lý môi trường nuôi trồng thủy sản;
- Dữ liệu về nuôi trồng thủy sản;
- Dữ liệu về quan trắc, cảnh báo môi trường, phòng, chống dịch bệnh trong nuôi trồng thủy sản;
- Dữ liệu về danh sách loài thủy sản sống đã được đánh giá rủi ro;
- …
</t>
  </si>
  <si>
    <t xml:space="preserve">Nội dung cơ sở dữ liệu gồm:
- Dữ liệu về đăng ký, đăng kiểm tàu cá;  
- Dữ liệu về hạn ngạch khai thác thủy sản;
- Dữ liệu về giấy phép khai thác thủy sản;
- Dữ liệu về cảng cá, khu neo đậu tránh trú bão;
- Dữ liệu về nhật ký, báo cáo khai thác;
- Dữ liệu về xác nhận nguyên liệu thủy sản khai thác;
- Dữ liệu về chứng nhận nguồn gốc thủy sản khai thác
- Dữ liệu về xác nhận cam kết hoặc chứng nhận sản phẩm thủy sản xuất khẩu có nguồn gốc từ thủy sản khai thác nhập khẩu;
- Dữ liệu về cấp phép tàu cá nước ngoài hoạt động thủy sản trên vùng biển Việt Nam;
- Dữ liệu về tàu cá Việt Nam được chấp thuận hoặc cấp phép hoạt động ngoài vùng biển Việt Nam;
- Dữ liệu về lao động khai thác thủy sản;
- Dữ liệu về đào tạo, bồi dưỡng lao động khai thác thủy sản;
- Dữ liệu về tổ chức khai thác thủy sản trên biển;
- Dữ liệu về cơ sở đóng mới, cải hoán tàu cá;
- Dữ liệu về cơ sở đăng kiểm tàu cá, đăng kiểm viên tàu cá;
- Dữ liệu về tàu cá khai thác thủy sản bất hợp pháp;
- Dữ liệu về dự báo ngư trường khai thác thủy sản;
- Dữ liệu về chứng nhận an toàn thực phẩm cho tàu cá và cảng cá;
- Dữ liệu về thiệt hại do thiên tai, bất khả kháng trong khai thác thủy sản;
- …
</t>
  </si>
  <si>
    <t>Cơ sở dữ liệu về bảo vệ và phát triển nguồn lợi thủy sản</t>
  </si>
  <si>
    <t>Cơ sở dữ liệu về diêm nghiệp</t>
  </si>
  <si>
    <t>Cơ sở dữ liệu về quản lý chất lượng và xuất nhập khẩu nông, lâm, thuỷ sản</t>
  </si>
  <si>
    <t>Chi cục Quản lý chất lượng Nông lâm sản và Thủy sản</t>
  </si>
  <si>
    <t>Cơ sở dữ liệu về phát triển nông thôn</t>
  </si>
  <si>
    <t>Cơ sở dữ liệu về lĩnh vực nghề nông thôn</t>
  </si>
  <si>
    <t>Sở Nông nghiệp và Phát triển nông thôn (Chi cục Phát triển nông thôn)</t>
  </si>
  <si>
    <t xml:space="preserve">Nội dung cơ sở dữ liệu gồm:
- Dữ liệu về nguồn lợi thủy sản;
- Dữ liệu về khu bảo tồn biển; khu rừng đặc dụng, rừng phòng hộ, bảo tồn đất ngập nước có nguồn lợi thủy sản;
- Dữ liệu khu bảo vệ nguồn lợi thủy sản;
- Dữ liệu về đồng quản lý trong bảo vệ nguồn lợi thủy sản;
- Dữ liệu về khu vực cấm khai thác thủy sản có thời hạn;
- Dữ liệu về đường di cư tự nhiên của loài thủy sản;
- Dữ liệu về tái tạo nguồn lợi thủy sản;
- Dữ liệu về danh mục nghề, ngư cụ cấm sử dụng khai thác thủy sản;
- Dữ liệu về thu mẫu nghề cá thương phẩm;
-…
</t>
  </si>
  <si>
    <t xml:space="preserve">Nội dung Cơ sở dữ liệu gồm:
- Dữ liệu về kế hoạch sản xuất diêm nghiệp;
- Dữ liệu vùng sản xuất diêm nghiệp;
- Dữ liệu diện tích, năng xuất, sản lượng;
- Dữ liệu về công tác khuyến diêm;
- Dữ liệu về xúc tiến thương mại;
- Dữ liệu về kiểm tra giám sát sản xuất diêm nghiệp;
- ….
</t>
  </si>
  <si>
    <t xml:space="preserve">Nội dung Cơ sở dữ liệu gồm:
- Dữ liệu về cơ sở sản xuất vật tư nông nghiệp và nước sinh hoạt nông thôn;
- Dữ liệu về cơ sở sản xuất thực phẩm nông, lâm, thủy sản (CSSX ban đầu: chăn nuôi, thú ý, diêm nghiệp,..., CSSX kinh doanh: giết mổ, chế biến muối, cảng cá, bến cá,kho lạnh…);
- Dữ liệu về thanh tra chuyên lĩnh vực; 
- Dữ liệu về thẩm định, xếp loại và cam kết về an toàn thực phẩm;
- Dữ liệu về các chương trình giám sát an toàn thực phẩm;
- Dữ liệu về quản lý an toàn thực phẩm theo chuỗi;
-...
</t>
  </si>
  <si>
    <t xml:space="preserve">Nội dung Cơ sở dữ liệu gồm:
- Dữ liệu về hiện trạng cơ sở hạ tầng, các điểm dân cư nông thôn;
- Dữ liệu về quy hoạch phát triển nông thôn;
- Dữ liệu về hình thức hợp tác kinh tế, tổ chức nông dân;
- Dữ liệu về tổ chức phát triển sản xuất (kinh tế hộ và kinh tế trang trại; các loại hình hợp tác xã (HTX); các loại hình doanh nghiệp nông nghiệp);
- ...
</t>
  </si>
  <si>
    <t xml:space="preserve">Nội dung Cơ sở dữ liệu gồm:
- Dữ liệu về danh mục, cơ sở lĩnh vực nghề nông thôn
- Dữ liệu về nghề truyền thống, làng nghề được cơ quan quản lý có thẩm quyền phê duyệt
- Dữ liệu về hoạt động lĩnh vực nghề nông thôn (chế biến, sản xuất, xử lý nông, lâm, thủy sản, hàng thủ công mỹ nghệ,...);
- Dữ liệu về quản lý và phát triển lĩnh vực nghề nông thôn (cơ sở sản xuất được cấp giấy chứng nhận, các dự án sản xuất kinh doanh, các hoạt động xúc tiến thương mại, các hoạt động khoa học công nghệ, chương trình đào tạo nhân lực, chương trình bảo tồn, phát triển nghề...);
- …
</t>
  </si>
  <si>
    <t>Cơ sở dữ liệu về khuyến nông và thị trường</t>
  </si>
  <si>
    <t>Cơ sở dữ liệu về nông thôn mới</t>
  </si>
  <si>
    <t>Cơ sở dữ liệu về nước sạch và vệ sinh môi trường nông thôn</t>
  </si>
  <si>
    <t>Cơ sở dữ liệu vê ổn định dân cư</t>
  </si>
  <si>
    <t>Cơ sở dữ liệu về khí tượng thủy văn chuyên dùng trong lĩnh vực thủy lợi.</t>
  </si>
  <si>
    <t>Cơ sở dữ liệu hệ thống công trình thủy lợi tỉnh Khánh Hòa.</t>
  </si>
  <si>
    <t>Xây dựng, phát triển phần mềm quản lý, điều hành hệ thống tưới.</t>
  </si>
  <si>
    <t>Nâng cấp CSDL thuỷ lợi tỉnh Khánh Hoà
sau khi thực hiện xong giai đoạn đang triển khai</t>
  </si>
  <si>
    <t>Cơ sở dữ liệu bản đồ ngập lụt hạ du các đập, hồ chứa nước.</t>
  </si>
  <si>
    <t>Cơ sở dữ liệu về quan trắc công trình đập, hồ chứa nước.</t>
  </si>
  <si>
    <t>Hệ thống dự báo nguồn nước và xây dựng kế hoạch sử dụng nước</t>
  </si>
  <si>
    <t>Cơ sở dữ liệu bản đồ trực tuyến về nước sạch nông thôn và hạn hán thiếu nước.</t>
  </si>
  <si>
    <t>Hệ thống quan trắc, cảnh báo và truyền tin phòng chống lũ lụt.</t>
  </si>
  <si>
    <t>Cơ sở dữ liệu hạ tầng di dời tránh trú thiên tai phục vụ PCTT trên địa bàn tỉnh Khánh Hoà</t>
  </si>
  <si>
    <t xml:space="preserve">Ứng dụng công nghệ số về viễn thám và GIS </t>
  </si>
  <si>
    <t xml:space="preserve"> Cổng thông tin nông nghiệp</t>
  </si>
  <si>
    <t>Nền tảng chuỗi khối (blockchain) chuỗi cung ứng sản phẩm nông nghiệp.</t>
  </si>
  <si>
    <t>Nền tảng phân tích dự báo số liệu (dựa trên công nghệ BigData, IoT, AI và Power BI) phục vụ sản xuất nông nghiệp;</t>
  </si>
  <si>
    <t xml:space="preserve">Nền tảng hệ thống địa lý cho lĩnh nông nghiệp </t>
  </si>
  <si>
    <t>Sở Nông nghiệp tảng Phát triển nông thôn</t>
  </si>
  <si>
    <t>Nền tảng hệ thống địa lý lâm nghiệp (công nghệ GIS, viễn thám) phục vụ công tác quản lý và bảo vệ rừng</t>
  </si>
  <si>
    <t xml:space="preserve">Nền tảng hệ thống địa lý thủy lợi </t>
  </si>
  <si>
    <t>Nền tảng hỗ trợ và giám sát quản lý sản xuất nông nghiệp cung cấp các thông tin về giống cây trồng, các kỹ thuật canh tác, sản xuất, hướng dẫn sử dụng phân bón đúng cách, hiệu quả.</t>
  </si>
  <si>
    <t xml:space="preserve">Nền tảng Mobile nông nghiệp </t>
  </si>
  <si>
    <t xml:space="preserve">Nền tảng chia sẻ, tích hợp dữ liệu </t>
  </si>
  <si>
    <t>Mở các lớp tập huấn về chuyển đổi số</t>
  </si>
  <si>
    <t>Triển khai thí điểm trồng trọt theo mô hình nông nghiệp thông minh</t>
  </si>
  <si>
    <t>Triển khai thí điểm nuôi thủy sản theo mô hình nông nghiệp thông minh</t>
  </si>
  <si>
    <t>Sở Nông nghiệp và Phát triển nông thôn (Trung tâm Khuyến nông)</t>
  </si>
  <si>
    <t>Sở Nông nghiệp và Phát triển nông thôn (Trung tâm Nước sạch Vệ sinh môi trường nông thôn)</t>
  </si>
  <si>
    <t>Sở Nông nghiệp và Phát triển nông thôn (Chi cục Thủy lợi)</t>
  </si>
  <si>
    <t xml:space="preserve">Nội dung Cơ sở dữ liệu gồm:
- Dữ liệu về mô hình sản xuất các lĩnh vực (trồng trọt, chăn nuôi, lâm nghiệp, thủy sản…);
- Dữ liệu về các cá nhân/tổ chức sản xuất theo mô hình;
- Dữ liệu về nông lịch sản xuất;
- Dữ liệu về thư viện khuyến nông, cẩm nang kỹ thuật cho các lĩnh vực khuyến nông;
- Dữ liệu về văn bản, chính sách pháp luật;
- Dữ liệu về đào tạo, tập huấn, truyền thanh truyền hình về khuyến nông;
- Dữ liệu về thông tin thị trường, đánh giá thị trường hàng tháng;
- ...
</t>
  </si>
  <si>
    <t xml:space="preserve">Nội dung Cơ sở dữ liệu gồm:
- Dữ liệu về xã nông thôn mới;
- Dữ liệu về huyện nông thôn mới;
- Dữ liệu về nông thôn mới kiểu mẫu;
- Dữ liệu văn bản pháp luật, chính sách về nông thôn mới;
- …
</t>
  </si>
  <si>
    <t xml:space="preserve">Nội dung Cơ sở dữ liệu gồm:
- Dữ liệu về các trạm cấp nước sạch;
- Dữ liệu về vệ sinh môi trường nông thôn;
- Dữ liệu đánh giá tỉ lệ người dân được tiếp cận sử dụng nước sạch;
- Dữ liệu về đầu tư cơ sở hạ tầng về nước sạch và vệ sinh môi trường nông thôn;
- …
</t>
  </si>
  <si>
    <t xml:space="preserve">Nội dung Cơ sở dữ liệu gồm:
- Dữ liệu thông tin về dự án / phương án ổn định dân cư;
- Dữ liệu về hồ sơ đăng ký tham gia dự án, phương án của người dân (trong và ngoài tỉnh);
- Dữ liệu công khai danh sách các hộ được bố trí, ổn định dân cư;
- Dữ liệu khác (biên bản bình xét hộ dân tham gia, biên bản kiểm tra địa bàn vùng dự án, biên bản giao nhận số hộ tham gia dự án, Biên bản nghiệm thu số hộ tham gia dự án,...);
-…
</t>
  </si>
  <si>
    <t>-	Thu thập, tổng hợp tài liệu khí tượng thủy văn chuyên dùng.
-	Số hóa, chuẩn hóa các thông tin, tài liệu thu thập.
-	Xây dựng cơ sở dữ liệu về thủy văn khí tượng chuyên dùng trong thủy lợi (bao gồm phần mềm, các tiện ích…).</t>
  </si>
  <si>
    <t>-	Thu thập, điều tra thông tin hiện trạng các hệ thống thủy lợi.
-	Số hóa, chuẩn hóa các thông tin về hệ thống công trình thủy lợi.
-	Xây dựng cơ sở dữ liệu về hệ thống công trình thủy lợi (bao gồm bản đồ, phần mềm…).</t>
  </si>
  <si>
    <t>-	Thu thập, điều tra, khảo sát lại toàn bộ  thông tin hiện trạng các hệ thống tưới tiêu.
-	Số hóa, chuẩn hóa các thông tin về hệ thống tưới tiểu.
-	Xây dựng bản đồ hiện trạng tưới tiêu.
-	Xây dựng phần mềm tính toán, hỗ trợ quản lý, điều hành, khai thác hệ thống tưới tiêu.</t>
  </si>
  <si>
    <t>-	Khảo sát, đánh giá hiện trạng hạ tầng công nghệ, dữ liệu số, thu thập các dữ liệu liên quan;
-	Xây dựng các mô đun tính toán vận hành công trình và quản trị cơ sở dữ liệu thủy lợi trên các nền tảng Web, di động;
-	Tổ chức làm việc với các đơn vị liên quan và thiết lập, tổ chức kết nối với các dữ liệu dữ liệu quan trắc khí tượng thủy văn, quan trắc vận hành công trình, dự báo thời tiết, đất đai, dân cư…;
-	Hội thảo đánh giá, chỉnh sửa, hoàn thiện, hướng dẫn sử dụng và chuyển giao sản phẩm;</t>
  </si>
  <si>
    <t>-	Điều tra, thu thập dữ liệu cơ bản về ngập lụt vùng hạ du các đập, hồ chứa nước.
-	Xây dựng các mô hình tính toán thủy văn, thủy lực.
-	Xây dựng, số hóa các bản đồ ngập lụt (ứng dụng công nghệ số và GIS…)</t>
  </si>
  <si>
    <t>-	Thu thập, tổng hợp các số liệu về quan trắc công trình đập, hồ chứa nước (quan trắc lún, quan trắc chuyển vị, quan trắc thấm…).
-	Số hóa, chuẩn hóa các thông tin, tài liệu thu thập.
-	Xây dựng cơ sở dữ liệu về hệ thống công trình thủy lợi (bao gồm phần mềm quản lý).</t>
  </si>
  <si>
    <t>-	Tính toán đánh giá, dự báo nguồn nước trước và trong các vụ sản xuất
-	Xây dựng kế hoạch sử dụng nước cho mỗi vụ và phương án tích trữ nước hồ chứa hợp lý trong mùa mưa
-	Cảnh báo sớm thiên tai hạn hán tại các khu vực có nguy cơ cao.</t>
  </si>
  <si>
    <t>-	Thu thập, tổng hợp, xử lý dữ liệu về hiện trạng hệ thống cung cấp nước sạch nông thôn và tình hình hạn hán, thiếu nước sinh hoạt
-	Xây dựng cơ sở dữ liệu và bản đồ trực tuyến về nước sạch nông thôn và hạn hán thiếu nước
-	Xây dựng phần mềm, phần cứng khai thác, sử dụng, quản lý, cập nhật hệ thống CSDL và bản đồ trực tuyến
-	Đào tạo, chuyển giao công nghệ cho các cán bộ địa phương để khai thác, sử dụng.</t>
  </si>
  <si>
    <t>-	Xây dựng, lắp đặt hệ thống quan trắc các yếu tổ khí hậu, thủy văn, tai biến địa chất…
-	Lắp đặt hệ thống cảm biến, hệ thống truyền tin cảnh báo thiên tai</t>
  </si>
  <si>
    <t>-	Điều tra xác định được hiện trạng, mức độ đáp ứng của hạ tầng tránh trú và PCTT trên địa bàn các xã;
-	Điều tra xác định được nhu cầu cần đầu tư (số lượng, quy mô, mức độ) hạ tầng công trình có chức năng hỗ trợ công tác tránh, trú thiên tai;
-	Xây dựng bản đồ hạ tầng di dời tránh trú thiên tai trên địa bàn tỉnh Khánh Hoà;
-	Biên tập xây dựng hệ cơ sở dữ liệu số, bản đồ số hạ tầng di dời tránh trú thiên tai toàn tỉnh Khánh Hòa.</t>
  </si>
  <si>
    <t>-	Xây dựng các bản tin, bản đồ cảnh báo thiên tai.
-	Trong mùa khô: hạn hán thiếu nước, cháy rừng;
-	Trong mùa mưa như ngập úng, lũ lụt.</t>
  </si>
  <si>
    <t xml:space="preserve">Xây dựng cổng thông tin cơ sở dữ liệu về nông nghiệp, tích hợp tất cả các cơ sở dữ liệu thành phần, các dịch vụ công lĩnh vực nông nghiệp, các văn bản, chủ trương, chính sách về nông nghiệp để công khai phục vụ nhu cầu thông tin đầy đủ, kịp thời tới người dân, tổ chức, doanh nghiệp.
Xây dựng nền tảng truy suất nguồn gốc các sản phẩm nông nghiệp (nông, lâm, thủy sản, hàng thủ công mỹ nghệ…) dựa trên nền tảng chuỗi khối (blockchain) để đảm bảo tính công khai, minh bạch, không thể sửa đổi.
</t>
  </si>
  <si>
    <t>Xây dựng nền tảng truy suất nguồn gốc các sản phẩm nông nghiệp (nông, lâm, thủy sản, hàng thủ công mỹ nghệ…) dựa trên nền tảng chuỗi khối (blockchain) để đảm bảo tính công khai, minh bạch, không thể sửa đổi.</t>
  </si>
  <si>
    <t xml:space="preserve">- Xây dựng nền tảng tiếp nhận, xử lý, phân tích Dữ liệu lớn (BigData) dựa trên các thuật toán về trí tuệ nhân tạo, học máy (Machine Learning), học sâu (Deep Learning) và lập báo cáo thông minh (Power BI);
- Xây dựng nền tảng tiếp nhận, tích hợp dữ liệu từ các thiết bị cảm biến (IoT platform) phục vụ nhu cầu phát triển nông nghiệp thông minh, theo dõi, giám sát, phân tích dự báo thời gian thực hỗ trợ sản xuất hiệu quả.
</t>
  </si>
  <si>
    <t xml:space="preserve"> - Xây dựng nền tảng hệ thống địa lý nông nghiệp, kết nối với hệ thống GIS Khánh Hòa và trục tích hợp LGSP cấp tỉnh nhằm quản lý, công bố dữ liệu nông nghiệp và chia sẻ dùng chung cho các hệ thống khác;
- Phục vụ quản lý quy hoạch nông nghiệp; hiện trạng sản xuất nông nghiệp (tích hợp tất cả các lớp thông tin lĩnh vực nông nghiệp, thông tin thổ nhưỡng…) và hỗ trợ ra quyết định chuyên lĩnh vực nông nghiệp.
- Xây dựng các hệ thống bản đồ trình diễn, trang bị các công cụ hỗ trợ ra quyết định không gian các lĩnh vực trong nông nghiệp.
</t>
  </si>
  <si>
    <t xml:space="preserve">- Xây dựng nền tảng hệ thống địa lý chuyên sâu cho lĩnh vực Lâm nghiệp, kết nối với hệ thống GIS Khánh Hòa và hệ thống địa lý lĩnh vực nông nghiệp phục vụ công tác quản lý và bảo vệ rừng;
- Xây dựng ứng dụng di động (AppMobile) phục vụ công tác tuần tra rừng, thu thập thông tin tuần tra, đa dạng sinh học;
- Tích hợp công nghệ viễn thám và xử lý ảnh tự động nhằm theo dõi, giám sát 24/7; thiết bị UAV phục vụ công tác tuần tra, bảo vệ rừng
</t>
  </si>
  <si>
    <t xml:space="preserve">- Xây dựng nền tảng hệ thống địa lý chuyên sâu cho lĩnh vực thủy lợi, kết nối với hệ thống GIS Khánh Hòa và hệ thống địa lý lĩnh vực nông nghiệp phục vụ công tác quản lý sản xuất, canh tác nông nghiệp;
- Phục vụ công tác sản xuất, canh tác nông nghiệp và cung cấp các bản tin cảnh báo, dự báo tình trạng thiếu nước tới người dân và cơ quan quản lý;
- Cung cấp các bản tin cảnh báo, dự báo nguy cơ hạn hán, thiếu nước phục vụ lập kế hoạch sản xuất.
- Xây dựng nền tảng hỗ trợ giám sát quản lý sản xuất nông nghiệp tích hợp các thông tin về giống cây trồng, kỹ thuật sản xuất, canh tác, hướng dẫn sử dụng phân bón hiệu quả, đúng cách trên nền tảng bản đồ số trực quan.
- Tích hợp các lớp thông tin về thời tiết, khí tượng, thủy lợi, thủy văn…
- Tích hợp các lớp thông tin hỗ trợ sản xuất an toàn
</t>
  </si>
  <si>
    <t xml:space="preserve">- Xây dựng nền tảng hỗ trợ giám sát quản lý sản xuất nông nghiệp tích hợp các thông tin về giống cây trồng, kỹ thuật sản xuất, canh tác, hướng dẫn sử dụng phân bón hiệu quả, đúng cách trên nền tảng bản đồ số trực quan.
- Tích hợp các lớp thông tin về thời tiết, khí tượng, thủy lợi, thủy văn…
- Tích hợp các lớp thông tin hỗ trợ sản xuất an toàn
</t>
  </si>
  <si>
    <t xml:space="preserve">- Xây dựng Nền tảng MobileGIS nông nghiệp cho phép người dân tra cứu thông tin, sử dụng các dịch vụ nông nghiệp, dễ dàng; kết nối tới các chuyên gia để hỗ trợ chuyên môn trong sản xuất, ứng phó dịch bệnh, trao đổi học tập kinh nghiệm; 
- Nhằm cung cấp phương tiện kỹ thuật số cho người dân tra cứu thông tin, tiếp cận chuyên gia để hỗ trợ chuyên môn trong sản xuất, ứng phó dịch bệnh, trao đổi học tập kinh nghiệm và tiếp cận các kênh phân phối…;
- Cho phép người sản xuất tiếp cận các kênh phân phối, tìm hiểu nhu cầu thị trường, theo dõi giá cả, cung cầu và các thông tin giá trị khác…;
- Thực hiện truy xuất nguồn gốc sản phẩm nông sản.
</t>
  </si>
  <si>
    <t xml:space="preserve">- Xây dựng nền tảng quản lý tạo các API kết nối và tiếp nhận dịch vụ nhằm giao tiếp tự động tới các hệ thống khác nhau trên cơ chế thời gian thực; 
- Phục vụ việc kết nối chia sẻ dữ liệu nông nghiệp với các hệ thống khác của tỉnh Khánh Hòa, Bộ Nông nghiệp và Phát triển nông thôn và các hệ thống khác.
</t>
  </si>
  <si>
    <t xml:space="preserve"> - Tổ chức các lớp tập huấn về chuyển đổi số cho cán bộ, công chức, viên chức và người lao động của ngành
- Tập huấn, phổ cập kỹ năng số cho tổ chức, doanh nghiệp, nông hộ và người nông dân.
</t>
  </si>
  <si>
    <t xml:space="preserve">- Tích hợp hệ thống cảm biến (IoT) phân tích các điều kiện chăm sóc cây trồng;
- Sử dụng công nghệ chuỗi khối (Blockchain) xác thực quy trình chăm sóc đảm bảo sự minh bạch, chính xác tin cậy.
</t>
  </si>
  <si>
    <t xml:space="preserve"> - Hệ thống cảm biến (IoT) thu thập các thông tin về điều kiện nuôi trồng thủy sản; phân tích, cảnh báo chăm sóc thủy sản.
- Sử dụng công nghệ chuỗi khối (Blockchain) xác thực quy trình chăm sóc đảm bảo sự minh bạch, chính xác tin cậy.
</t>
  </si>
  <si>
    <t>2023-2026</t>
  </si>
  <si>
    <t>Phần mềm quản lý các cuộc thanh tra, kiểm tra nội vụ</t>
  </si>
  <si>
    <t>Xây dựng quản lý các cuộc thanh tra, kiểm tra nội vụ trên địa bàn tỉnh</t>
  </si>
  <si>
    <t>Kế hoạch chuyển đổi số của Sở Nội vụ</t>
  </si>
  <si>
    <t>NS cấp tỉnh 
(Vốn sự nghiệp - CCHC)</t>
  </si>
  <si>
    <t>Phần mềm xây dựng CSDL quản lý đề án khuyến công tại địa phương</t>
  </si>
  <si>
    <t>Sở Công Thương (Trung tâm Khuyến công và XTTM)</t>
  </si>
  <si>
    <t>Hỗ trợ công tác quản lý dữ liệu khuyến công tại địa phương</t>
  </si>
  <si>
    <t>Hội thảo Chuyển đổi số cho các doanh nghiệp sản xuất kinh doanh</t>
  </si>
  <si>
    <t>Hỗ trợ DN tại 02 CCN Diên Phú và Đắc Lộc truyền thông, quảng bá sản phẩm</t>
  </si>
  <si>
    <t>Xây dựng nền tảng kết nối giao thương trên môi trương số, hỗ trợ các DN, hộ kinh doanh tìm kiếm thông tin, cơ hội kinh doanh trong nước và quốc tế</t>
  </si>
  <si>
    <t>Đào tạo, điều tra, cập nhật dữ liệu ; mở rộng, kết nối, liên thông dữ liệu</t>
  </si>
  <si>
    <t>Tuyên truyên, nâng cao nhận thức về chuyển đổi số trong cho doanh nghiệp ngành Công Thương</t>
  </si>
  <si>
    <t>Tuyên truyền nâng cao nhận thức; phát triển mạng lưới tư vấn viên; tổ chức tập huấn</t>
  </si>
  <si>
    <t>Dự án Xây dựng CSDL quan trắc môi trường Sở Tài nguyên và Môi trường</t>
  </si>
  <si>
    <t xml:space="preserve">QĐ số 417/QĐ-BTNMT ngày 10/3/2021
phê duyệt chương trình chuyển đổi số tài nguyên và môi trường đến năm 2025, định hướng đến năm 2030; Kế hoạch 3378/KH-STNMT ngày 12/8/2021
Quyết định 1618/QĐ-BTNMT ngày 24/10/2017 về Phê duyệt Đề án Xây dựng Hệ cơ sở dữ liệu quốc gia về quan trắc TNMT
</t>
  </si>
  <si>
    <t>NS cấp tỉnh 
( KP sự nghiệp môi trường)</t>
  </si>
  <si>
    <t>Xây dựng Hệ thống giám sát hoạt động khai thác, sử dụng tài nguyên nước trên địa bàn tỉnh</t>
  </si>
  <si>
    <t>- Xây dựng hệ thống giám sát khai thác, sử dụng tài nguyên nước trên địa bàn tỉnh bằng giải pháp công nghệ tiên tiến phục vụ công tác quản lý và điều hành, nâng cao hiệu lực, hiệu quả trong quản lý bền vững tài nguyên nước, góp phần phát triển kinh tế - xã hội phù hợp với kế hoạch chuyển đổi số và định hướng phát triển Chính quyền số tỉnh Khánh Hoà. Hệ thống sẵn sàng tích hợp, trao đổi, chia sẻ thông tin với các hệ thống thông tin khác tại địa phương và Trung ương.
Xây dựng, hoàn thiện CSDL tài nguyên nước từng bước hoàn thiện CSDL tài nguyên môi trường tại địa phương.
- Xây dựng Hệ thống phần mềm để thu nhận, quản lý, giám sát hoạt động khai thác sử dụng TNN ở địa phương.</t>
  </si>
  <si>
    <t>Xây dựng Hệ thống lưu trữ điện tử ngành tài nguyên và môi trường</t>
  </si>
  <si>
    <t xml:space="preserve">- Quản lý thống nhất, bảo quản an toàn và tổ chức sử dụng có hiệu quả tài liệu lưu trữ điện tử hình thành trong quá trình hoạt động của các cơ quan nhà nước;
- Nâng cao hiệu quả hoạt động của các cơ quan nhà nước, tạo điều kiện thuận lợi cho người dân, doanh nghiệp trong việc tiếp cận và sử dụng tài liệu lưu trữ của các cơ quan nhà nước.
- Xây dựng cơ sở dữ liệu đặc tả và số hóa tài liệu lưu trữ có tần suất sử dụng cao phục vụ độc giả sử dụng tài liệu trực tuyến.
- Tích hợp cơ sở dữ liệu tài liệu lưu trữ điện tử vào Hệ thống quản lý cơ sở dữ liệu tài liệu lưu trữ điện tử Lưu trữ nhà nước, Lưu trữ lịch sử cấp tỉnh và Lưu trữ chuyên ngành
</t>
  </si>
  <si>
    <t>QĐ số 417/QĐ-BTNMT ngày 10/3/2021; Kế hoạch 3378/KH-STNMT ngày 12/8/2021</t>
  </si>
  <si>
    <t>Xây dựng Cổng dữ liệu ngành tài nguyên và môi trường</t>
  </si>
  <si>
    <t>Xây dựng hệ thống quản lý quỹ đất tỉnh</t>
  </si>
  <si>
    <t>Xây dựng CSDL quản lý đa dạng sinh học của tỉnh Khánh Hòa</t>
  </si>
  <si>
    <t>Xây dựng CSDL về bồi thường, hỗ trợ, tái định cư của các tổ chức, hộ gia đình, cá nhân bị ảnh hưởng thu hồi đất trên địa bàn tỉnh Khánh Hòa; Ứng dụng phần mềm quản lý, thu thập thông tin.
Hệ thống Quản lý quỹ đất của tỉnh Khánh Hòa, dự báo, đề xuất giúp Lãnh đạo Sở, Lãnh đạo tỉnh trong chỉ đạo công tác phát triển quỹ đất và quy hoạch các vùng tạo lập quỹ đất sạch phục vụ cho phát triển kinh tế - xã hội. Quản lý công tác đền bù, giải tỏa, tái định cư của lĩnh vực phát triển quỹ đất.</t>
  </si>
  <si>
    <t>-Cung cấp, chia sẻ dữ liệu tài nguyên và môi trường phục vụ giải quyết thủ tục hành chính, cung cấp dịch vụ công
- Công khai dữ liệu tài nguyên và môi trường theo quy định phục vụ việc khai thác, sử dụng cá nhân, tổ chức.
- Xây dựng nền tảng, hệ thống phần mềm phục vụ việc tích hợp, kết nối, chia sẻ và khai thác dữ liệu TNMT.
- Đầu tư hạ tầng công nghệ thông tin đảm bảo việc triển khai hệ thống</t>
  </si>
  <si>
    <t>Xây dựng CSDL đa dạng sinh học thông qua việc thu thập các số liệu cần thiết để đánh giá, giám sát và báo cáo về tình trạng đa dạng sinh học; cung cấp nền tảng thông tin đa dạng sinh học cho những nhà kế hoạch, quan chức chính phủ, những nhà nghiên cứu cũng như công chúng</t>
  </si>
  <si>
    <t>Xây dựng, hoàn thiện CSDL khoáng sản</t>
  </si>
  <si>
    <t>Xây dựng hệ thống cơ sở dữ liệu về địa chất, khoáng sản trên địa bàn toàn tỉnh; nâng cao hiệu quả tham mưu quản lý nhà nước về tài nguyên và môi trường trong toàn ngành; Tăng cường tính thống nhất thông tin giữa các cấp, các lĩnh vực; đáp ứng theo nhu cầu thông tin về địa chất, khoáng sản cho các cơ quan quản lý nhà nước, các tổ chức, cá nhân</t>
  </si>
  <si>
    <t>Xây dựng Hệ thống họp giao ban trực tuyến ngành tài nguyên và môi trường tỉnh Khánh Hòa</t>
  </si>
  <si>
    <t>Họp trực tuyến kết nối đến 8 VPĐK đất đai cấp huyện và VPĐK đất đai tỉnh</t>
  </si>
  <si>
    <t>Xây dựng kiến trúc CNTT ngành TNMT tỉnh Khánh Hoà</t>
  </si>
  <si>
    <t xml:space="preserve">-Làm cơ sở, căn cứ để Sở TNMT triển khai ƯDCNTT phục vụ cho công tác quản lý TNMT tại địa phương, góp phần xây dựng CQĐT, chính quyền số của tỉnh, phát triển kinh tế - xã hội bền vững;
- Xác định được Danh mục nhiệm vụ, dự án về CNTT làm căn cứ để Sở TN&amp;MT trình UBND tỉnh phê duyệt nhiệm vụ, dự án về ƯDCNTT hàng năm; Sở TT&amp;TT, Sở KH&amp;ĐT có căn cứ cho ý kiến;
- Thông qua Kiến trúc, việc triển khai ƯDCNTT tại Sở, ngành TNMT của tỉnh được đồng bộ, thống nhất và hiệu quả.
Xây dựng kiến trúc UDCNTT ngành TNMT tỉnh Khánh Hoà phù hợp với kiến trúc chính quyền điện tử của tỉnh, kiến trúc chính phủ điện tử Bộ TN&amp;MT,… hướng tới chính quyền số, chính phủ số
</t>
  </si>
  <si>
    <t>Xây dựng CSDL về hồ sơ giao đất, cho thuê đất của các tổ chức trên địa bàn tỉnh</t>
  </si>
  <si>
    <t>Xây dựng, cập nhật bổ sung CSDL hồ sơ giao đất, thuê đất từ tháng 6/2017 đến 31/12/2021 trên cơ sở CSDL đã xây dựng năm 2018. Phối hợp Sở TTTT, đơn vị tư vấn rà soát và chuyển đổi toàn bộ CSDL lên Phần mềm Quản lý hồ sơ giao đất, thuê đất của tỉnh theo dự án GIS của tỉnh Khánh Hòa</t>
  </si>
  <si>
    <t xml:space="preserve">QĐ số 417/QĐ-BTNMT ngày 10/3/2021; Kế hoạch 3378/KH-STNMT ngày 12/8/2021; Quyết định 1145/QĐ-UBND ngày 28/4/2022 </t>
  </si>
  <si>
    <t>Số hóa tài liệu lưu trữ vĩnh viễn tại Sở Tài nguyên và Môi trường</t>
  </si>
  <si>
    <t>Góp phần bảo tồn, gìn giữ di sản văn hóa của Quốc gia; thực hiện đồng bộ hóa chuyên môn, nghiệp vụ trên lĩnh vực lưu trữ theo hướng hiện đại;
Chỉnh lý, số hóa tài liệu lưu trữ vĩnh viễn từ năm 2020 trở về trước tại Sở TNMT;
Tích hợp dữ liệu tài liệu lưu trữ vào Hệ thống quản lý dữ liệu tài liệu lưu trữ lịch sử tỉnh nhằm tổ chức khai thác, sử dụng hiệu quả tài liệu số hóa nhằm nâng cao chất lượng, hiệu quả quản lý nhà nước, đáp ứng yêu cầu công tác chỉ đạo, điều hành phát triển kinh tế, văn hóa – xã hội của tỉnh và cung cấp tài liệu nhanh nhất đến với công chúng để phục vụ công tác, nghiên cứu khoa học, lịch sử,...</t>
  </si>
  <si>
    <t>Chuẩn hóa bản đồ hiện trạng sử dụng đất  và bản đồ quy hoạch sử dung đất cập nhật CSDL Hệ thống GIS Khánh Hòa</t>
  </si>
  <si>
    <t>Chuẩn hóa, chuyển đổi bản đồ hiện trạng sử dụng đất cấp huyện và cấp tỉnh; Chuẩn hóa, chuyển đổi bản đồ quy hoạch sử dụng đất giai đoạn 2022-2030 cấp huyện để phục vụ quản lý, khai thác, sử dụng CSDL Hệ thống GIS tỉnh Khánh Hòa.</t>
  </si>
  <si>
    <t>Phát triển chính phủ điện tử</t>
  </si>
  <si>
    <t xml:space="preserve">- Xây dựng, phát triển, hoàn thiện hệ thống thông tin và cơ sở dữ liệu quản lý tài nguyên và môi trường, Cổng thông tin điện tử của Sở Tài nguyên và Môi trường.
- Triển khai, hoàn thiện các ứng dụng công nghệ thông tin trong quản lý, 
điều hành điện tử, hạn chế việc sử dụng giấy tờ, ứng dụng phát triển giao dịch điện tử, xác thực điện tử, văn phòng điện tử tại Sở và trong toàn ngành.
- Tiếp tục hoàn thành triển khai các dịch vụ công mức độ 4.
- Kết nối liên thông các hệ thống thông tin của quốc gia về hệ thống thông 
tin và cơ sở dữ liệu quản lý tài nguyên và môi trường bao gồm: hệ thống thông tin về đất đai, môi trường, tài nguyên nước, biển-hải đảo, khoáng sản,v.v..
- Tiếp tục triển khai hệ thống thông tin cơ sở dữ liệu ngành.
</t>
  </si>
  <si>
    <t>Kế hoạch chuyển đổi số của Sở Công Thương</t>
  </si>
  <si>
    <t>Xây dựng Cổng thông tin Trung tâm lưu trữ lịch sử tỉnh, phần mềm Quản lý lưu trữ tài liệu điện tử và số hóa</t>
  </si>
  <si>
    <t xml:space="preserve">Sở Nội vụ </t>
  </si>
  <si>
    <t xml:space="preserve">Xây dựng hoàn chỉnh hệ thống thông tin quản lý tài liệu lưu trữ điện tử, quản lý thống nhất, bảo quản an toàn, tổ chức sử dụng tối ưu nhất tài liệu lưu trữ điện tử đã được số hóa tối ưu nhất và hướng tới thực hiện văn thư, lưu trữ số theo đúng mục tiêu chuyển đổi số của Chính phủ
</t>
  </si>
  <si>
    <t>Quyết định số 4279/QĐ -UBND ngày 24/11/20 21 về việc Ban hành “Đề án Số hóa tài liệu lưu trữ</t>
  </si>
  <si>
    <t>- Mua sắm trang thiết bị CNTT; -Cài đặt phần mềm, vận hành thử nghiệm, kiểm tra, đánh giá hệ thống và thực hiện các hiệu chỉnh cần thiết; - Đào tạo sử dụng và đào tạo quản trị hệ thống; - Chuyển giao toàn bộ hệ thống. - Đảm bảo việc chuyển đổi, tìm kiếm, lưu trữ, xử lý dữ liệu được nhanh chóng,
hiệu quả.</t>
  </si>
  <si>
    <t>Xây dựng Phần mềm quản lý công tác thi đua, khen thưởng trên địa bàn tỉnh</t>
  </si>
  <si>
    <t>- Xây dựng Phần mềm quản lý công tác thi đua, khen thưởng - Cơ sở dữ liệu về thi đua, khen thưởng; - Cập nhật cơ sở dữ liệu về thi đua, khen thưởng; - Đào tạo sử dụng và đào tạo quản trị hệ thống</t>
  </si>
  <si>
    <t>Hệ thống thông tin quản lý công tác bầu cử</t>
  </si>
  <si>
    <t>Triển khai phần mềm quản lý cơ sở dữ liệu về công tác thanh niên</t>
  </si>
  <si>
    <t xml:space="preserve">Tổ chức triển khai PM theo kế hoạch của  Trung ương trên địa bàn tỉnh
</t>
  </si>
  <si>
    <t>Theo kế hoạch của TW</t>
  </si>
  <si>
    <t>Triển khai phần mềm quản lý cơ sở dữ liệu về địa giới hành chính</t>
  </si>
  <si>
    <t>Xây dựng Phần mềm quản lý tổ chức bộ máy</t>
  </si>
  <si>
    <t xml:space="preserve"> Xây dựng Phần mềm quản lý tổ chức bộ máy; - Cơ sở dữ liệu về quản lý tổ chức bộ máy; - Đào tạo sử dụng và đào tạo quản trị hệ thống</t>
  </si>
  <si>
    <t xml:space="preserve">Xây dựng Phần mềm Quản lý chức sắc, cơ sở thờ tự tôn giáo
</t>
  </si>
  <si>
    <t xml:space="preserve">Nâng cấp hệ thống dây mạng, hạ tầng công nghệ thông tin tại trụ sở Sở Nội vụ
</t>
  </si>
  <si>
    <t>Mua sắm thiết bị công nghệ thông tin phục vụ hoạt động của Sở Nội vụ đáp ứng IPv6, chuyển đổi số</t>
  </si>
  <si>
    <t>Nâng cấp hệ thống dây mạng, hạ tầng công nghệ thông tin của Sở Nội vụ</t>
  </si>
  <si>
    <t>Xây dựng hệ thống thông tin quản lý công tác tôn giáo trên địa bàn tỉnh</t>
  </si>
  <si>
    <t xml:space="preserve">Nâng cấp Hệ thống thông tin giải quyết TTHC, cho phép giám sát, đánh giá chất lượng giải quyết TTHC
</t>
  </si>
  <si>
    <t>Kế hoạch số 3717/KH-UBND; Quyết định số 4782/QĐ -UBND ngày 23/12/20 21 của UBND tỉnh</t>
  </si>
  <si>
    <t>Mua sắm thiết bị công nghệ thông tin phục vụ hoạt động của Sở Nội vụ</t>
  </si>
  <si>
    <t xml:space="preserve">Xây dựng phòng họp trực tuyến tại Sở Tư pháp
</t>
  </si>
  <si>
    <t>Sở Tư pháp</t>
  </si>
  <si>
    <t xml:space="preserve">Mua sắm trang, thiết bị đáp ứng nhu cầu kết nối trực tuyến tại điểm cầu Sở Tư pháp nhằm đảm bảo các điều kiện, tiêu chuẩn kỹ thuật để kết nối vào hệ thống truyền hình hội nghị của Chính phủ Bộ Tư pháp, kết nối giữa ngành Tư pháp cấp tỉnh và các địa phương
</t>
  </si>
  <si>
    <t xml:space="preserve">Xây dựng phòng họp trực tuyến (điểm cầu trực tuyến của Trung tâm Trợ giúp pháp lý)
</t>
  </si>
  <si>
    <t>Sở Tư pháp (Trung tâm Trợ giúp pháp lý NN)</t>
  </si>
  <si>
    <t>Mua sắm trang biết bị bị đáp ứng nhu cầu kết nối trực tuyến tại điểm cầu Trợ giúp pháp lý tại tỉnh Khánh Hòa nhằm đảm bảo các điều kiện, tiêu chuẩn kỹ thuật để kết nối vào hệ thống truyền hình phiên tòa trực tuyến với các Tòa án cấp địa phương, cũng như liên kết với Trung ương</t>
  </si>
  <si>
    <t>Thông tư liên tịch số 05/2021/TTL T-TANDTCVKSNDTCBCA-BQPBTP ngày 15 tháng 12 năm 2021</t>
  </si>
  <si>
    <t>Xuất phát từ yêu cầu thực tiễn</t>
  </si>
  <si>
    <t xml:space="preserve">Nâng cấp Trang thông tin điện tử của Sở Tư pháp
</t>
  </si>
  <si>
    <t xml:space="preserve">Nâng cấp trang thông tin điện tử nhằm thực hiện các nhiệm vụ trong giai đoạn mới mới về chuyển đổi số
</t>
  </si>
  <si>
    <t>Số hóa tài liệu lưu trữ vĩnh viễn</t>
  </si>
  <si>
    <t>Số hóa tài liệu lưu trữ vĩnh viễn tại Sở Tư pháp</t>
  </si>
  <si>
    <t xml:space="preserve">Kế hoạch số 4279/UBND ngày 24/11/2021 của UBND tỉnh
</t>
  </si>
  <si>
    <t xml:space="preserve">Phần mềm hỗ trợ công tác xác minh tài sản, thu nhập của đối tượng thuộc thẩm quyền của Thanh tra tỉnh
</t>
  </si>
  <si>
    <t>Thanh tra tinh</t>
  </si>
  <si>
    <t xml:space="preserve">Hỗ trợ công tác xác minh tài sản, thu nhập của đối tượng thuộc thẩm quyền của Thanh tra tỉnh
</t>
  </si>
  <si>
    <t xml:space="preserve">Mua sắm trang thiết bị (máy vi tính, máy in, phần mềm diệt vi rút, máy scan,...) </t>
  </si>
  <si>
    <t xml:space="preserve">Dự án Chuyển đổi số tại Đài Phát thanh và Truyền hình Khánh Hoà giai đoạn 2023 – 2025 </t>
  </si>
  <si>
    <t xml:space="preserve"> 
Đài Phát thanh và Truyền hình Khánh Hoà </t>
  </si>
  <si>
    <t xml:space="preserve">
Xây dựng hệ thống sản xuất quản lý tập trung thống nhất bằng phần mềm  + Xây dựng và hoàn thiện các hệ thống sản xuất đa nền tảng theo hướng cho phép sản xuất chương trình phân phối cho phát sóng trên nền tảng truyền thống, website, mạng xã hội, Youtube, ... + Xây dựng hệ thống quản lý điều hành sản xuất theo mô hình tòa soạn hội tụ </t>
  </si>
  <si>
    <t>Nâng cấp hạ tầng số</t>
  </si>
  <si>
    <t>Trường CĐ KTCN Nha Trang</t>
  </si>
  <si>
    <t>Bổ sung nâng cấp hạ tầng mạng, thiết bị số hóa, máy tính cá nhân, máy chủ, phần mềm và thiết bị bảo đảm an toàn thông tin mạng</t>
  </si>
  <si>
    <t>Xây dựng hạ tầng dữ liệu</t>
  </si>
  <si>
    <t xml:space="preserve">- Số hóa các đối tượng quản lý.
- Đầu tư xây dựng CSDL, hệ thống phần mềm quản trị nhà trường
</t>
  </si>
  <si>
    <t>Xây dựng học liệu số</t>
  </si>
  <si>
    <t xml:space="preserve">Đầu tư mua sắm thiết bị phục vụ sản xuất học liệu số
- Sản xuất học liệu số
</t>
  </si>
  <si>
    <t>Vận hành, duy trì hạ tầng số, dữ liệu, học liệu số</t>
  </si>
  <si>
    <t xml:space="preserve">Đầu tư xây dựng hệ thống phần mềm quản trị hạ tầng số, học liệu số.
- Cập nhật, vận hành, bảo trì dữ liệu
</t>
  </si>
  <si>
    <t>UBND TP Nha Trang tự thực hiện</t>
  </si>
  <si>
    <t>UBND thị xã Ninh Hòa (UBND xã Ninh Phú)</t>
  </si>
  <si>
    <r>
      <t xml:space="preserve">NS cấp tỉnh (Vốn đầu tư); </t>
    </r>
    <r>
      <rPr>
        <b/>
        <sz val="12"/>
        <color rgb="FF002060"/>
        <rFont val="Times New Roman"/>
        <family val="1"/>
      </rPr>
      <t>NSTW</t>
    </r>
  </si>
  <si>
    <r>
      <t xml:space="preserve">NS cấp tỉnh (Vốn đầu tư); </t>
    </r>
    <r>
      <rPr>
        <b/>
        <sz val="12"/>
        <color rgb="FF002060"/>
        <rFont val="Times New Roman"/>
        <family val="1"/>
      </rPr>
      <t>NS cấp huyện 
(Vốn đầu tư)</t>
    </r>
  </si>
  <si>
    <r>
      <rPr>
        <i/>
        <sz val="12"/>
        <color rgb="FFFF0000"/>
        <rFont val="Times New Roman"/>
        <family val="1"/>
      </rPr>
      <t>(-)(1)</t>
    </r>
    <r>
      <rPr>
        <i/>
        <sz val="12"/>
        <color theme="1"/>
        <rFont val="Times New Roman"/>
        <family val="1"/>
      </rPr>
      <t xml:space="preserve"> Nhiệm vụ CNTT, CĐS các cơ quan chủ trì chưa đề xuất được tổng mức đầu tư.</t>
    </r>
  </si>
  <si>
    <r>
      <rPr>
        <b/>
        <i/>
        <sz val="12"/>
        <color theme="1"/>
        <rFont val="Times New Roman"/>
        <family val="1"/>
      </rPr>
      <t>(1)</t>
    </r>
    <r>
      <rPr>
        <i/>
        <sz val="12"/>
        <color theme="1"/>
        <rFont val="Times New Roman"/>
        <family val="1"/>
      </rPr>
      <t xml:space="preserve"> Danh mụcnhiệm vụ CNTT, CĐS nêu trên vẫn chưa thể hiện đầy đủ các hoạt động ứng dụng CNTT  của tỉnh trong giai đoạn 2021 - 2025 do một số Sở, ban ngành, UBND cấp huyện chưa cung cấp đầy đủ thông tin nhiệm vụ liên quan (tên  nhiệm vụ, nguồn kinh phí, quy mô đầu tư)</t>
    </r>
  </si>
  <si>
    <r>
      <rPr>
        <b/>
        <i/>
        <sz val="12"/>
        <color theme="1"/>
        <rFont val="Times New Roman"/>
        <family val="1"/>
      </rPr>
      <t>(2)</t>
    </r>
    <r>
      <rPr>
        <i/>
        <sz val="12"/>
        <color theme="1"/>
        <rFont val="Times New Roman"/>
        <family val="1"/>
      </rPr>
      <t xml:space="preserve"> Danh mục nhiệm vụ  CNTT, CĐS và nhu cầu sử dụng vốn sự nghiệp giai đoạn 2023 - 2025 sẽ tiếp tục được cập nhật trong thời gian đến.</t>
    </r>
  </si>
  <si>
    <t>Vốn sự nghiệp cấp tỉnh:</t>
  </si>
  <si>
    <t>Vốn đầu tư cấp tỉnh:</t>
  </si>
  <si>
    <t>Vốn đầu tư cấp huyện:</t>
  </si>
  <si>
    <t>Vốn sự nghiệp cấp huyện:</t>
  </si>
  <si>
    <r>
      <t>Xây dựng HTTT quản lý các ngành: VHTT, Nội vụ, tài chính - kế hoạch, tài nguyên và môi trường, y tế</t>
    </r>
    <r>
      <rPr>
        <b/>
        <sz val="12"/>
        <color rgb="FF002060"/>
        <rFont val="Times New Roman"/>
        <family val="1"/>
      </rPr>
      <t xml:space="preserve">, </t>
    </r>
    <r>
      <rPr>
        <sz val="12"/>
        <color rgb="FF002060"/>
        <rFont val="Times New Roman"/>
        <family val="1"/>
      </rPr>
      <t>kinh tế</t>
    </r>
  </si>
  <si>
    <t>- Nâng cấp hạ tầng viễn thông tại các vùng sâu, vùng xa;
- Xây dựng cơ chế chính sách hỗ trợ dịch vụ Internet cho người nông dân tại các cùng khó khăn, nhằm nâng cao tỉ lệ người dùng Internet phục vụ sản xuất, kinh doanh các mặt hàng nông nghiệp.</t>
  </si>
  <si>
    <t>Xây dựng, hoàn thiện hệ thống CSDL quan trắc về TN&amp;MT tại địa phương, kết nối liên thông với CSDL quốc gia về quan trắc TN&amp;MT. Ứng dụng giải pháp công nghệ hiện đại để quản lý thống nhất, đáp ứng yêu cầu công bố, cung cấp, khai thác, chia sẻ thông tin dữ liệu quan trắc TN&amp;MT phục vụ mục tiêu hoạch định chính sách, phát triển kinh tế - xã hội, phòng chống thiên tai, ứng phó với biến đổi khí hậu, bảo đảm an ninh - quốc phòng.
- Xây dựng, hoàn thiện CSDL quan trắc TN&amp;MT tại địa phương
- Xây dựng phần mềm quản lý, cập nhật kế hoạch, quá trình lấy mẫu và phân tích mẫu môi trường liên thông từ các phòng chuyên môn tới lãnh đạo đơn vị.
- Xây dựng phần mềm thu nhận, quản lý, phân tích, xử lý dữ liệu quan trắc môi trường, áp dụng công nghệ trí tuệ nhân tạo để dự báo xu thế diễn biến chất lượng môi trường; tích hợp và chia sẻ dữ liệu quan trắc TN&amp;MT tỉnh Khánh Hòa.</t>
  </si>
  <si>
    <t>- Trang bị hệ thống phần mềm quản trị vận hành hạ tầng thông tin;
- Xây dựng hệ thống hiển thị thông tin dữ liệu của của ngành phục vụ công tác theo dõi, phân tích và giám sát.</t>
  </si>
  <si>
    <t>Xây dựng 01 hệ thống phần mềm ISO điện tử bao gồm đầy đủ các phân hệ đáp ứng yêu cầu cho xây dựng và áp dụng HTQLCL theo TCVN ISO 9001:2015 theo phương thức điện tử; kiểm soát được quá trình giải quyết TTHC trên phần mềm một cửa; giúp cho cơ quan quản lý kiểm soát được hoạt động áp dụng ISO tại các CQHCNN 03 cấp trong tỉnh (gồm 166 HTQLCL trong</t>
  </si>
  <si>
    <t>Nhu cầu giai đoạn 2025-2030 là 10.000 triệu đồng</t>
  </si>
  <si>
    <t>Đầu tư xây dựng nền tảng hạ tầng công nghệ thông tin và hạ tầng số phục vụ chuyển đổi số tỉnh Khánh Hòa</t>
  </si>
  <si>
    <t>Nhu cầu giai đoạn 2025-2030 là 210.000 triệu đồng</t>
  </si>
  <si>
    <t xml:space="preserve">Nghị quyết số 09-NQ/TW;
Nghị quyết số 42/NQ-CP;
- Quyết định 909/QĐ-UBND
</t>
  </si>
  <si>
    <t>-Đầu tư, nâng cấp hạ tầng mạng diện rộng (WAN) theo công nghệ hiện đại đến tất cả các cơ quan nhà nước thuộc tỉnh, kết nối đồng bộ với hệ thống hạ tầng của cơ quan Đảng, đoàn thể và Mạng TSLCD;
- Xây dựng nền tảng hạ tầng số theo công nghệ điện toán đám mây tại Trung tâm dữ liệu tỉnh;
- Xây dựng nền tảng IoT tỉnh Khánh Hòa;
- Xây dựng siêu ứng dụng tương tác (super-app) KhanhHoa-Citizen tích hợp tất cả dịch vụ, tiện ích công phục vụ người dân tỉnh Khánh Hòa và du khách;
- Xây dựng Nền tảng tích hợp, chia sẻ, cung cấp dịch vụ hạ tầng số và dịch vụ ứng dụng phục vụ chuyển đổi số tỉnh Khánh Hòa</t>
  </si>
  <si>
    <t>DỰ ÁN CNTT, CĐS CHƯA DỰ KIẾN QUY MÔ, NGUỒN VỐN  ĐẦU TƯ</t>
  </si>
  <si>
    <r>
      <t xml:space="preserve">NS cấp tỉnh (Vốn đầu tư); </t>
    </r>
    <r>
      <rPr>
        <b/>
        <sz val="12"/>
        <rFont val="Times New Roman"/>
        <family val="1"/>
      </rPr>
      <t>NS cấp huyện 
(Vốn đầu tư)</t>
    </r>
  </si>
  <si>
    <r>
      <rPr>
        <b/>
        <i/>
        <sz val="12"/>
        <color theme="1"/>
        <rFont val="Times New Roman"/>
        <family val="1"/>
      </rPr>
      <t>(2)</t>
    </r>
    <r>
      <rPr>
        <i/>
        <sz val="12"/>
        <color theme="1"/>
        <rFont val="Times New Roman"/>
        <family val="1"/>
      </rPr>
      <t xml:space="preserve"> Danh mục dự án CNTT, CĐS nêu trên vẫn chưa thể hiện đầy đủ các hoạt động ứng dụng CNTT  của tỉnh trong giai đoạn 2021 - 2025 do một số Sở, ban ngành, UBND cấp huyện chưa cung cấp đầy đủ thông tin dự án liên quan (tên dự án, nguồn kinh phí, quy mô đầu tư)</t>
    </r>
  </si>
  <si>
    <r>
      <rPr>
        <b/>
        <i/>
        <sz val="12"/>
        <color theme="1"/>
        <rFont val="Times New Roman"/>
        <family val="1"/>
      </rPr>
      <t>(3)</t>
    </r>
    <r>
      <rPr>
        <i/>
        <sz val="12"/>
        <color theme="1"/>
        <rFont val="Times New Roman"/>
        <family val="1"/>
      </rPr>
      <t xml:space="preserve"> Danh mục dự án CNTT, CĐS và nhu cầu sử dụng vốn đầu tư giai đoạn 2023 - 2025 sẽ tiếp tục được cập nhật trong thời gian đến.</t>
    </r>
  </si>
  <si>
    <r>
      <rPr>
        <b/>
        <i/>
        <sz val="12"/>
        <color theme="1"/>
        <rFont val="Times New Roman"/>
        <family val="1"/>
      </rPr>
      <t>(1)</t>
    </r>
    <r>
      <rPr>
        <i/>
        <sz val="12"/>
        <color theme="1"/>
        <rFont val="Times New Roman"/>
        <family val="1"/>
      </rPr>
      <t xml:space="preserve"> Dự án CNTT, CĐS tại Mục II: Các cơ quan chủ trì chưa đề xuất được dự kiến tổng mức đầu tư, nguồn vốn đầu tư.</t>
    </r>
  </si>
  <si>
    <t>NHIỆM VỤ CNTT, CĐS CHƯA DỰ KIẾN KINH PHÍ,  SỬ DỤNG NGUỒN KINH PHÍ KHÁC</t>
  </si>
  <si>
    <t>Kế hoạch CĐS giai đoạn 2021 - 2025 của Thanh tra tỉnh</t>
  </si>
  <si>
    <t>Kế hoạch CĐS giai đoạn 2021 - 2025 của Ban</t>
  </si>
  <si>
    <t>Kế hoạch CĐS giai đoạn 2021 - 2025 của Sở Nội vụ</t>
  </si>
  <si>
    <t>Kế hoạch CĐS giai đoạn 2021 - 2025 của Sở Tư pháp</t>
  </si>
  <si>
    <t xml:space="preserve">Kế hoạch CĐS giai đoạn 2022 - 2025 </t>
  </si>
  <si>
    <t>Dự thảo Đề án CĐS giai đoạn của Sở GD&amp;ĐT</t>
  </si>
  <si>
    <t>Dự thảo Đề án CĐS GDNN của Trường CĐ KTCN Nha Trang đến 2025, tầm nhìn 2030</t>
  </si>
  <si>
    <r>
      <rPr>
        <b/>
        <sz val="14"/>
        <color indexed="8"/>
        <rFont val="Times New Roman"/>
        <family val="1"/>
      </rPr>
      <t xml:space="preserve">Phụ lục
DANH MỤC DỰ ÁN CÔNG NGHỆ THÔNG TIN, CHUYỂN ĐỔI SỐ TỈNH KHÁNH HÒA </t>
    </r>
    <r>
      <rPr>
        <b/>
        <sz val="14"/>
        <color rgb="FFFF0000"/>
        <rFont val="Times New Roman"/>
        <family val="1"/>
      </rPr>
      <t>SỬ DỤNG VỐN ĐẦU TƯ</t>
    </r>
    <r>
      <rPr>
        <b/>
        <sz val="14"/>
        <color indexed="8"/>
        <rFont val="Times New Roman"/>
        <family val="1"/>
      </rPr>
      <t xml:space="preserve"> GIAI ĐOẠN 2021-2025</t>
    </r>
    <r>
      <rPr>
        <sz val="14"/>
        <color indexed="8"/>
        <rFont val="Times New Roman"/>
        <family val="1"/>
      </rPr>
      <t xml:space="preserve">
</t>
    </r>
    <r>
      <rPr>
        <i/>
        <sz val="14"/>
        <color indexed="8"/>
        <rFont val="Times New Roman"/>
        <family val="1"/>
      </rPr>
      <t>(Kèm theo Công văn số  1945/STTTT-CNTTBCVT ngày 15/7/2022 của Sở TT&amp;TT)</t>
    </r>
  </si>
  <si>
    <r>
      <rPr>
        <b/>
        <sz val="14"/>
        <color indexed="8"/>
        <rFont val="Times New Roman"/>
        <family val="1"/>
      </rPr>
      <t xml:space="preserve">Phụ lục
DANH MỤC DỰ ÁN CÔNG NGHỆ THÔNG TIN, CHUYỂN ĐỔI SỐ TỈNH KHÁNH HÒA </t>
    </r>
    <r>
      <rPr>
        <b/>
        <sz val="14"/>
        <color rgb="FFFF0000"/>
        <rFont val="Times New Roman"/>
        <family val="1"/>
      </rPr>
      <t>SỬ DỤNG VỐN SỰ NGHIỆP</t>
    </r>
    <r>
      <rPr>
        <b/>
        <sz val="14"/>
        <color indexed="8"/>
        <rFont val="Times New Roman"/>
        <family val="1"/>
      </rPr>
      <t xml:space="preserve"> GIAI ĐOẠN 2021-2025</t>
    </r>
    <r>
      <rPr>
        <sz val="14"/>
        <color indexed="8"/>
        <rFont val="Times New Roman"/>
        <family val="1"/>
      </rPr>
      <t xml:space="preserve">
</t>
    </r>
    <r>
      <rPr>
        <i/>
        <sz val="14"/>
        <color indexed="8"/>
        <rFont val="Times New Roman"/>
        <family val="1"/>
      </rPr>
      <t>(Kèm theo Công văn số 1945/STTTT-CNTTBCVT ngày 15/7/2022 của Sở TT&amp;TT)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</si>
</sst>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_(* #,##0_);_(* \(#,##0\);_(* &quot;-&quot;??_);_(@_)"/>
    <numFmt numFmtId="166" formatCode="#,##0.000"/>
    <numFmt numFmtId="167" formatCode="_(* #,##0.000_);_(* \(#,##0.000\);_(* &quot;-&quot;???_);_(@_)"/>
    <numFmt numFmtId="168" formatCode="#,##0.0"/>
    <numFmt numFmtId="169" formatCode="_(* #,##0.000_);_(* \(#,##0.000\);_(* &quot;-&quot;??_);_(@_)"/>
    <numFmt numFmtId="170" formatCode="_(* #,##0_);_(* \(#,##0\);_(* &quot;-&quot;???_);_(@_)"/>
    <numFmt numFmtId="171" formatCode="#,##0.000_);\(#,##0.000\)"/>
  </numFmts>
  <fonts count="64" x14ac:knownFonts="1">
    <font>
      <sz val="11"/>
      <color theme="1"/>
      <name val="Arial"/>
      <family val="2"/>
      <scheme val="minor"/>
    </font>
    <font>
      <sz val="12"/>
      <color indexed="8"/>
      <name val="Arial"/>
      <family val="2"/>
    </font>
    <font>
      <i/>
      <sz val="12"/>
      <color indexed="8"/>
      <name val="Arial"/>
      <family val="2"/>
    </font>
    <font>
      <sz val="14"/>
      <color indexed="10"/>
      <name val="Times New Roman"/>
      <family val="1"/>
    </font>
    <font>
      <b/>
      <sz val="12"/>
      <color indexed="8"/>
      <name val="Times New Roman"/>
      <family val="1"/>
    </font>
    <font>
      <sz val="12"/>
      <name val="Times New Roman"/>
      <family val="1"/>
    </font>
    <font>
      <b/>
      <sz val="12"/>
      <name val="Times New Roman"/>
      <family val="1"/>
    </font>
    <font>
      <i/>
      <sz val="12"/>
      <name val="Times New Roman"/>
      <family val="1"/>
    </font>
    <font>
      <vertAlign val="superscript"/>
      <sz val="12"/>
      <name val="Times New Roman"/>
      <family val="1"/>
    </font>
    <font>
      <b/>
      <i/>
      <u/>
      <sz val="12"/>
      <name val="Times New Roman"/>
      <family val="1"/>
    </font>
    <font>
      <sz val="12"/>
      <color indexed="8"/>
      <name val="Times New Roman"/>
      <family val="1"/>
    </font>
    <font>
      <b/>
      <i/>
      <sz val="12"/>
      <name val="Times New Roman"/>
      <family val="1"/>
    </font>
    <font>
      <i/>
      <sz val="12"/>
      <color indexed="8"/>
      <name val="Times New Roman"/>
      <family val="1"/>
    </font>
    <font>
      <sz val="12"/>
      <color indexed="10"/>
      <name val="Times New Roman"/>
      <family val="1"/>
    </font>
    <font>
      <i/>
      <sz val="14"/>
      <color indexed="8"/>
      <name val="Times New Roman"/>
      <family val="1"/>
    </font>
    <font>
      <i/>
      <sz val="12"/>
      <color indexed="10"/>
      <name val="Times New Roman"/>
      <family val="1"/>
    </font>
    <font>
      <sz val="9"/>
      <color indexed="81"/>
      <name val="Tahoma"/>
      <family val="2"/>
    </font>
    <font>
      <b/>
      <sz val="9"/>
      <color indexed="81"/>
      <name val="Tahoma"/>
      <family val="2"/>
    </font>
    <font>
      <sz val="11"/>
      <color theme="1"/>
      <name val="Arial"/>
      <family val="2"/>
      <scheme val="minor"/>
    </font>
    <font>
      <b/>
      <sz val="11"/>
      <color theme="1"/>
      <name val="Arial"/>
      <family val="2"/>
      <scheme val="minor"/>
    </font>
    <font>
      <sz val="11"/>
      <color rgb="FFFF0000"/>
      <name val="Arial"/>
      <family val="2"/>
      <scheme val="minor"/>
    </font>
    <font>
      <b/>
      <sz val="12"/>
      <color rgb="FF000000"/>
      <name val="Arial"/>
      <family val="2"/>
    </font>
    <font>
      <sz val="12"/>
      <color theme="1"/>
      <name val="Arial"/>
      <family val="2"/>
      <scheme val="minor"/>
    </font>
    <font>
      <sz val="12"/>
      <color rgb="FF000000"/>
      <name val="Arial"/>
      <family val="2"/>
    </font>
    <font>
      <i/>
      <sz val="12"/>
      <color rgb="FF000000"/>
      <name val="Arial"/>
      <family val="2"/>
    </font>
    <font>
      <b/>
      <sz val="12"/>
      <color theme="1"/>
      <name val="Times New Roman"/>
      <family val="1"/>
    </font>
    <font>
      <i/>
      <sz val="14"/>
      <color rgb="FFFF0000"/>
      <name val="Times New Roman"/>
      <family val="1"/>
    </font>
    <font>
      <sz val="13"/>
      <color theme="1"/>
      <name val="Times New Roman"/>
      <family val="1"/>
    </font>
    <font>
      <b/>
      <sz val="13"/>
      <color theme="1"/>
      <name val="Times New Roman"/>
      <family val="1"/>
    </font>
    <font>
      <sz val="12"/>
      <color theme="1"/>
      <name val="Times New Roman"/>
      <family val="1"/>
    </font>
    <font>
      <b/>
      <i/>
      <sz val="12"/>
      <color theme="1"/>
      <name val="Times New Roman"/>
      <family val="1"/>
    </font>
    <font>
      <i/>
      <sz val="12"/>
      <color theme="1"/>
      <name val="Times New Roman"/>
      <family val="1"/>
    </font>
    <font>
      <b/>
      <sz val="13"/>
      <color rgb="FFFF0000"/>
      <name val="Times New Roman"/>
      <family val="1"/>
    </font>
    <font>
      <sz val="12"/>
      <color rgb="FF000000"/>
      <name val="Times New Roman"/>
      <family val="1"/>
    </font>
    <font>
      <b/>
      <sz val="12"/>
      <color rgb="FF000000"/>
      <name val="Times New Roman"/>
      <family val="1"/>
    </font>
    <font>
      <sz val="12"/>
      <color rgb="FFFF0000"/>
      <name val="Times New Roman"/>
      <family val="1"/>
    </font>
    <font>
      <b/>
      <sz val="12"/>
      <color rgb="FFFF0000"/>
      <name val="Times New Roman"/>
      <family val="1"/>
    </font>
    <font>
      <sz val="14"/>
      <color indexed="8"/>
      <name val="Times New Roman"/>
      <family val="1"/>
    </font>
    <font>
      <b/>
      <sz val="14"/>
      <color indexed="8"/>
      <name val="Times New Roman"/>
      <family val="1"/>
    </font>
    <font>
      <sz val="14"/>
      <color theme="1"/>
      <name val="Times New Roman"/>
      <family val="1"/>
    </font>
    <font>
      <i/>
      <sz val="12"/>
      <color rgb="FFFF0000"/>
      <name val="Times New Roman"/>
      <family val="1"/>
    </font>
    <font>
      <i/>
      <vertAlign val="superscript"/>
      <sz val="12"/>
      <color rgb="FFFF0000"/>
      <name val="Times New Roman"/>
      <family val="1"/>
    </font>
    <font>
      <i/>
      <sz val="11"/>
      <color theme="1"/>
      <name val="Arial"/>
      <family val="2"/>
      <scheme val="minor"/>
    </font>
    <font>
      <sz val="12"/>
      <color rgb="FF0070C0"/>
      <name val="Times New Roman"/>
      <family val="1"/>
    </font>
    <font>
      <b/>
      <sz val="14"/>
      <color rgb="FFFF0000"/>
      <name val="Times New Roman"/>
      <family val="1"/>
    </font>
    <font>
      <b/>
      <i/>
      <sz val="11"/>
      <color theme="1"/>
      <name val="Arial"/>
      <family val="2"/>
      <scheme val="minor"/>
    </font>
    <font>
      <sz val="11"/>
      <name val="Arial"/>
      <family val="2"/>
      <scheme val="minor"/>
    </font>
    <font>
      <sz val="11"/>
      <color rgb="FF0070C0"/>
      <name val="Arial"/>
      <family val="2"/>
      <scheme val="minor"/>
    </font>
    <font>
      <b/>
      <i/>
      <sz val="12"/>
      <color rgb="FFFF0000"/>
      <name val="Times New Roman"/>
      <family val="1"/>
    </font>
    <font>
      <b/>
      <i/>
      <sz val="11"/>
      <color rgb="FFFF0000"/>
      <name val="Arial"/>
      <family val="2"/>
      <scheme val="minor"/>
    </font>
    <font>
      <b/>
      <sz val="11"/>
      <color rgb="FFFF0000"/>
      <name val="Times New Roman"/>
      <family val="1"/>
    </font>
    <font>
      <sz val="13"/>
      <color rgb="FFFF0000"/>
      <name val="Times New Roman"/>
      <family val="1"/>
    </font>
    <font>
      <i/>
      <sz val="12"/>
      <color rgb="FF0070C0"/>
      <name val="Times New Roman"/>
      <family val="1"/>
    </font>
    <font>
      <b/>
      <i/>
      <sz val="12"/>
      <color rgb="FF0070C0"/>
      <name val="Times New Roman"/>
      <family val="1"/>
    </font>
    <font>
      <sz val="12"/>
      <color rgb="FF002060"/>
      <name val="Times New Roman"/>
      <family val="1"/>
    </font>
    <font>
      <i/>
      <sz val="12"/>
      <color rgb="FF00B0F0"/>
      <name val="Times New Roman"/>
      <family val="1"/>
    </font>
    <font>
      <sz val="11"/>
      <color rgb="FF002060"/>
      <name val="Arial"/>
      <family val="2"/>
      <scheme val="minor"/>
    </font>
    <font>
      <b/>
      <sz val="11"/>
      <color rgb="FF002060"/>
      <name val="Arial"/>
      <family val="2"/>
      <scheme val="minor"/>
    </font>
    <font>
      <sz val="13"/>
      <color rgb="FF002060"/>
      <name val="Times New Roman"/>
      <family val="1"/>
    </font>
    <font>
      <sz val="11"/>
      <color rgb="FF00B0F0"/>
      <name val="Arial"/>
      <family val="2"/>
      <scheme val="minor"/>
    </font>
    <font>
      <b/>
      <sz val="12"/>
      <color rgb="FF002060"/>
      <name val="Times New Roman"/>
      <family val="1"/>
    </font>
    <font>
      <i/>
      <sz val="13"/>
      <color rgb="FF00B0F0"/>
      <name val="Times New Roman"/>
      <family val="1"/>
    </font>
    <font>
      <b/>
      <sz val="11"/>
      <color theme="1"/>
      <name val="Times New Roman"/>
      <family val="1"/>
    </font>
    <font>
      <i/>
      <sz val="12"/>
      <color rgb="FF002060"/>
      <name val="Times New Roman"/>
      <family val="1"/>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164" fontId="18" fillId="0" borderId="0" applyFont="0" applyFill="0" applyBorder="0" applyAlignment="0" applyProtection="0"/>
    <xf numFmtId="0" fontId="18" fillId="0" borderId="0"/>
  </cellStyleXfs>
  <cellXfs count="555">
    <xf numFmtId="0" fontId="0" fillId="0" borderId="0" xfId="0"/>
    <xf numFmtId="0" fontId="21" fillId="0" borderId="0" xfId="0" applyFont="1" applyAlignment="1">
      <alignment horizontal="left" vertical="center" wrapText="1"/>
    </xf>
    <xf numFmtId="0" fontId="22" fillId="0" borderId="0" xfId="0" applyFont="1"/>
    <xf numFmtId="0" fontId="23" fillId="0" borderId="0" xfId="0" applyFont="1" applyAlignment="1">
      <alignment horizontal="left" vertical="center" wrapText="1"/>
    </xf>
    <xf numFmtId="0" fontId="24" fillId="0" borderId="0" xfId="0" applyFont="1" applyAlignment="1">
      <alignment horizontal="left" vertical="center" wrapText="1"/>
    </xf>
    <xf numFmtId="0" fontId="25" fillId="0" borderId="0" xfId="0" applyFont="1"/>
    <xf numFmtId="0" fontId="26" fillId="0" borderId="0" xfId="0" applyFont="1" applyAlignment="1">
      <alignment vertical="center" wrapText="1"/>
    </xf>
    <xf numFmtId="0" fontId="26" fillId="0" borderId="0" xfId="0" applyFont="1" applyAlignment="1">
      <alignment wrapText="1"/>
    </xf>
    <xf numFmtId="0" fontId="20" fillId="0" borderId="0" xfId="0" applyFont="1"/>
    <xf numFmtId="0" fontId="27" fillId="0" borderId="0" xfId="0" applyFont="1"/>
    <xf numFmtId="0" fontId="27" fillId="0" borderId="0" xfId="0" applyFont="1" applyAlignment="1">
      <alignment horizontal="center"/>
    </xf>
    <xf numFmtId="0" fontId="25" fillId="2" borderId="1" xfId="0" applyFont="1" applyFill="1" applyBorder="1" applyAlignment="1">
      <alignment horizontal="center" vertical="center"/>
    </xf>
    <xf numFmtId="0" fontId="25" fillId="2" borderId="1" xfId="0" applyFont="1" applyFill="1" applyBorder="1" applyAlignment="1">
      <alignment horizontal="center" vertical="center" wrapText="1"/>
    </xf>
    <xf numFmtId="0" fontId="25" fillId="2" borderId="1" xfId="0" applyFont="1" applyFill="1" applyBorder="1"/>
    <xf numFmtId="0" fontId="28" fillId="0" borderId="0" xfId="0" applyFont="1"/>
    <xf numFmtId="0" fontId="27" fillId="0" borderId="0" xfId="0" applyFont="1" applyAlignment="1">
      <alignment vertical="center"/>
    </xf>
    <xf numFmtId="0" fontId="27" fillId="0" borderId="0" xfId="0" applyFont="1" applyAlignment="1">
      <alignment horizontal="center" vertical="center"/>
    </xf>
    <xf numFmtId="0" fontId="28" fillId="0" borderId="0" xfId="0" applyFont="1" applyAlignment="1">
      <alignment vertical="center"/>
    </xf>
    <xf numFmtId="0" fontId="5" fillId="0" borderId="0" xfId="0" applyFont="1" applyAlignment="1">
      <alignment horizontal="center" wrapText="1"/>
    </xf>
    <xf numFmtId="0" fontId="5" fillId="0" borderId="0" xfId="0" applyFont="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xf numFmtId="0" fontId="6" fillId="0" borderId="1" xfId="0" applyFont="1" applyFill="1" applyBorder="1" applyAlignment="1">
      <alignment vertical="center" wrapText="1"/>
    </xf>
    <xf numFmtId="0" fontId="5" fillId="0" borderId="1" xfId="0" applyFont="1" applyBorder="1" applyAlignment="1">
      <alignment horizontal="center" vertical="center" wrapText="1"/>
    </xf>
    <xf numFmtId="0" fontId="6" fillId="0" borderId="1" xfId="0" applyFont="1" applyBorder="1" applyAlignment="1">
      <alignment vertical="center"/>
    </xf>
    <xf numFmtId="0" fontId="7" fillId="0" borderId="1" xfId="0" applyFont="1" applyBorder="1" applyAlignment="1">
      <alignment vertical="center" wrapText="1"/>
    </xf>
    <xf numFmtId="0" fontId="6" fillId="0" borderId="1" xfId="0" applyFont="1" applyBorder="1"/>
    <xf numFmtId="0" fontId="5" fillId="0" borderId="1" xfId="0" applyFont="1" applyBorder="1" applyAlignment="1">
      <alignment horizontal="center" vertical="center"/>
    </xf>
    <xf numFmtId="0" fontId="7" fillId="0" borderId="1" xfId="0" applyFont="1" applyFill="1" applyBorder="1" applyAlignment="1">
      <alignment vertical="center"/>
    </xf>
    <xf numFmtId="0" fontId="5" fillId="0" borderId="1" xfId="0" applyFont="1" applyBorder="1" applyAlignment="1">
      <alignment vertical="center"/>
    </xf>
    <xf numFmtId="0" fontId="5" fillId="0" borderId="1" xfId="0" applyFont="1" applyBorder="1"/>
    <xf numFmtId="0" fontId="5" fillId="0" borderId="1" xfId="0" applyFont="1" applyFill="1" applyBorder="1" applyAlignment="1">
      <alignment vertical="center"/>
    </xf>
    <xf numFmtId="0" fontId="7" fillId="0" borderId="1" xfId="0" applyFont="1" applyBorder="1" applyAlignment="1">
      <alignment vertical="center"/>
    </xf>
    <xf numFmtId="0" fontId="6" fillId="0" borderId="1" xfId="0" applyFont="1" applyBorder="1" applyAlignment="1">
      <alignment vertical="center" wrapText="1"/>
    </xf>
    <xf numFmtId="0" fontId="5" fillId="0" borderId="0" xfId="0" applyFont="1" applyAlignment="1">
      <alignment vertical="center"/>
    </xf>
    <xf numFmtId="0" fontId="5" fillId="0" borderId="1" xfId="0" applyFont="1" applyBorder="1" applyAlignment="1">
      <alignment vertical="center" wrapText="1"/>
    </xf>
    <xf numFmtId="0" fontId="5" fillId="3" borderId="1" xfId="0" applyFont="1" applyFill="1" applyBorder="1" applyAlignment="1">
      <alignment horizontal="center" vertical="center"/>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xf>
    <xf numFmtId="0" fontId="5" fillId="3" borderId="0" xfId="0" applyFont="1" applyFill="1" applyAlignment="1">
      <alignment vertical="center"/>
    </xf>
    <xf numFmtId="0" fontId="5" fillId="0" borderId="1" xfId="0" applyFont="1" applyBorder="1" applyAlignment="1">
      <alignment horizontal="justify" vertical="center"/>
    </xf>
    <xf numFmtId="0" fontId="5" fillId="0" borderId="1" xfId="0" applyFont="1" applyFill="1" applyBorder="1" applyAlignment="1">
      <alignment vertical="center" wrapText="1"/>
    </xf>
    <xf numFmtId="0" fontId="5" fillId="3" borderId="1" xfId="0" applyFont="1" applyFill="1" applyBorder="1"/>
    <xf numFmtId="0" fontId="5" fillId="3" borderId="0" xfId="0" applyFont="1" applyFill="1"/>
    <xf numFmtId="0" fontId="6" fillId="3" borderId="1" xfId="0" applyFont="1" applyFill="1" applyBorder="1" applyAlignment="1">
      <alignment horizontal="center" vertical="center"/>
    </xf>
    <xf numFmtId="0" fontId="6" fillId="3" borderId="1" xfId="0" applyFont="1" applyFill="1" applyBorder="1" applyAlignment="1">
      <alignment vertical="center" wrapText="1"/>
    </xf>
    <xf numFmtId="0" fontId="6" fillId="3" borderId="1" xfId="0" applyFont="1" applyFill="1" applyBorder="1" applyAlignment="1">
      <alignment vertical="center"/>
    </xf>
    <xf numFmtId="0" fontId="6" fillId="3" borderId="1" xfId="0" applyFont="1" applyFill="1" applyBorder="1"/>
    <xf numFmtId="0" fontId="6" fillId="3" borderId="0" xfId="0" applyFont="1" applyFill="1"/>
    <xf numFmtId="0" fontId="6" fillId="4" borderId="1" xfId="0" applyFont="1" applyFill="1" applyBorder="1" applyAlignment="1">
      <alignment horizontal="center" vertical="center"/>
    </xf>
    <xf numFmtId="0" fontId="6"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vertical="center"/>
    </xf>
    <xf numFmtId="0" fontId="6" fillId="4" borderId="1" xfId="0" applyFont="1" applyFill="1" applyBorder="1"/>
    <xf numFmtId="0" fontId="5" fillId="5" borderId="1" xfId="0" applyFont="1" applyFill="1" applyBorder="1" applyAlignment="1">
      <alignment vertical="center" wrapText="1"/>
    </xf>
    <xf numFmtId="0" fontId="6" fillId="4" borderId="0" xfId="0" applyFont="1" applyFill="1"/>
    <xf numFmtId="0" fontId="5" fillId="4" borderId="1" xfId="0" applyFont="1" applyFill="1" applyBorder="1" applyAlignment="1">
      <alignment horizontal="center" vertical="center"/>
    </xf>
    <xf numFmtId="0" fontId="7" fillId="4" borderId="1" xfId="0" applyFont="1" applyFill="1" applyBorder="1" applyAlignment="1">
      <alignment vertical="center" wrapText="1"/>
    </xf>
    <xf numFmtId="0" fontId="5" fillId="4" borderId="1" xfId="0" applyFont="1" applyFill="1" applyBorder="1" applyAlignment="1">
      <alignment vertical="center"/>
    </xf>
    <xf numFmtId="0" fontId="5" fillId="4" borderId="1" xfId="0" applyFont="1" applyFill="1" applyBorder="1"/>
    <xf numFmtId="0" fontId="5" fillId="4" borderId="1" xfId="0" applyFont="1" applyFill="1" applyBorder="1" applyAlignment="1">
      <alignment vertical="center" wrapText="1"/>
    </xf>
    <xf numFmtId="0" fontId="5" fillId="4" borderId="0" xfId="0" applyFont="1" applyFill="1"/>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5"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wrapText="1"/>
    </xf>
    <xf numFmtId="0" fontId="25" fillId="2" borderId="2" xfId="0" applyFont="1" applyFill="1" applyBorder="1" applyAlignment="1">
      <alignment vertical="center"/>
    </xf>
    <xf numFmtId="0" fontId="25" fillId="2" borderId="3" xfId="0" applyFont="1" applyFill="1" applyBorder="1" applyAlignment="1">
      <alignment vertical="center"/>
    </xf>
    <xf numFmtId="0" fontId="9" fillId="0" borderId="0" xfId="0" applyFont="1" applyAlignment="1">
      <alignment horizontal="left"/>
    </xf>
    <xf numFmtId="0" fontId="6" fillId="0" borderId="0" xfId="0" applyFont="1" applyAlignment="1">
      <alignment horizontal="left" vertical="center" wrapText="1"/>
    </xf>
    <xf numFmtId="0" fontId="29" fillId="4" borderId="1" xfId="0" applyFont="1" applyFill="1" applyBorder="1" applyAlignment="1">
      <alignment vertical="center" wrapText="1"/>
    </xf>
    <xf numFmtId="0" fontId="29" fillId="3" borderId="1" xfId="0" applyFont="1" applyFill="1" applyBorder="1" applyAlignment="1">
      <alignment vertical="center" wrapText="1"/>
    </xf>
    <xf numFmtId="0" fontId="11" fillId="0" borderId="1" xfId="0" applyFont="1" applyBorder="1" applyAlignment="1">
      <alignment vertical="center" wrapText="1"/>
    </xf>
    <xf numFmtId="0" fontId="29" fillId="0" borderId="0" xfId="0" applyFont="1" applyAlignment="1">
      <alignment horizontal="center"/>
    </xf>
    <xf numFmtId="0" fontId="29" fillId="0" borderId="0" xfId="0" applyFont="1"/>
    <xf numFmtId="0" fontId="25" fillId="0" borderId="0" xfId="0" applyFont="1" applyAlignment="1">
      <alignment horizontal="left"/>
    </xf>
    <xf numFmtId="0" fontId="25" fillId="0" borderId="1" xfId="0" applyFont="1" applyBorder="1" applyAlignment="1">
      <alignment horizontal="center" vertical="center"/>
    </xf>
    <xf numFmtId="0" fontId="25" fillId="0" borderId="1" xfId="0" applyFont="1" applyBorder="1" applyAlignment="1">
      <alignment horizontal="left" vertical="center" wrapText="1"/>
    </xf>
    <xf numFmtId="0" fontId="29" fillId="0" borderId="1" xfId="0" applyFont="1" applyBorder="1" applyAlignment="1">
      <alignment horizontal="left" wrapText="1"/>
    </xf>
    <xf numFmtId="0" fontId="25" fillId="0" borderId="1" xfId="0" applyFont="1" applyBorder="1" applyAlignment="1">
      <alignment horizontal="left"/>
    </xf>
    <xf numFmtId="0" fontId="25" fillId="0" borderId="1" xfId="0" applyFont="1" applyBorder="1" applyAlignment="1">
      <alignment horizontal="center"/>
    </xf>
    <xf numFmtId="0" fontId="29" fillId="0" borderId="1" xfId="0" applyFont="1" applyBorder="1" applyAlignment="1">
      <alignment horizontal="left" vertical="center" wrapText="1"/>
    </xf>
    <xf numFmtId="0" fontId="25" fillId="0" borderId="1" xfId="0" applyFont="1" applyBorder="1" applyAlignment="1">
      <alignment horizontal="left" wrapText="1"/>
    </xf>
    <xf numFmtId="0" fontId="25" fillId="0" borderId="0" xfId="0" applyFont="1" applyBorder="1" applyAlignment="1">
      <alignment horizontal="left"/>
    </xf>
    <xf numFmtId="0" fontId="29" fillId="0" borderId="1" xfId="0" applyFont="1" applyBorder="1" applyAlignment="1">
      <alignment horizontal="center" vertical="center"/>
    </xf>
    <xf numFmtId="0" fontId="30" fillId="0" borderId="1" xfId="0" applyFont="1" applyBorder="1" applyAlignment="1">
      <alignment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30" fillId="0" borderId="1" xfId="0" applyFont="1" applyBorder="1" applyAlignment="1">
      <alignment vertical="center"/>
    </xf>
    <xf numFmtId="0" fontId="29" fillId="0" borderId="1" xfId="0" applyFont="1" applyBorder="1" applyAlignment="1">
      <alignment vertical="center"/>
    </xf>
    <xf numFmtId="0" fontId="25" fillId="0" borderId="1" xfId="0" applyFont="1" applyBorder="1" applyAlignment="1">
      <alignment vertical="center" wrapText="1"/>
    </xf>
    <xf numFmtId="0" fontId="31" fillId="0" borderId="1" xfId="0" applyFont="1" applyBorder="1" applyAlignment="1">
      <alignment vertical="center" wrapText="1"/>
    </xf>
    <xf numFmtId="0" fontId="29"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1" xfId="0" applyFont="1" applyFill="1" applyBorder="1" applyAlignment="1">
      <alignment vertical="center" wrapText="1"/>
    </xf>
    <xf numFmtId="0" fontId="29" fillId="0" borderId="1" xfId="0" applyFont="1" applyFill="1" applyBorder="1" applyAlignment="1">
      <alignment horizontal="center" vertical="center"/>
    </xf>
    <xf numFmtId="0" fontId="29" fillId="0" borderId="4" xfId="0" applyFont="1" applyBorder="1" applyAlignment="1">
      <alignment horizontal="left" vertical="center" wrapText="1"/>
    </xf>
    <xf numFmtId="0" fontId="32" fillId="0" borderId="0" xfId="0" applyFont="1" applyAlignment="1">
      <alignment vertical="center"/>
    </xf>
    <xf numFmtId="0" fontId="29" fillId="0" borderId="1" xfId="0" applyFont="1" applyBorder="1" applyAlignment="1">
      <alignment horizontal="justify" vertical="center" wrapText="1"/>
    </xf>
    <xf numFmtId="0" fontId="29" fillId="0" borderId="1" xfId="0" applyFont="1" applyBorder="1" applyAlignment="1">
      <alignment wrapText="1"/>
    </xf>
    <xf numFmtId="0" fontId="33" fillId="0" borderId="1" xfId="0" applyFont="1" applyBorder="1" applyAlignment="1">
      <alignment horizontal="justify" vertical="center" wrapText="1"/>
    </xf>
    <xf numFmtId="0" fontId="33" fillId="0" borderId="1" xfId="0" applyFont="1" applyBorder="1" applyAlignment="1">
      <alignment horizontal="center" vertical="center" wrapText="1"/>
    </xf>
    <xf numFmtId="0" fontId="33" fillId="0" borderId="1" xfId="0" applyFont="1" applyBorder="1" applyAlignment="1">
      <alignment vertical="center" wrapText="1"/>
    </xf>
    <xf numFmtId="0" fontId="5" fillId="0" borderId="1" xfId="0" applyFont="1" applyBorder="1" applyAlignment="1">
      <alignment horizontal="left" vertical="center" wrapText="1"/>
    </xf>
    <xf numFmtId="0" fontId="29" fillId="0" borderId="1" xfId="0" applyFont="1" applyFill="1" applyBorder="1" applyAlignment="1">
      <alignment horizontal="justify" vertical="center" wrapText="1"/>
    </xf>
    <xf numFmtId="0" fontId="6" fillId="0" borderId="0" xfId="0" applyFont="1" applyBorder="1" applyAlignment="1">
      <alignment horizontal="center" vertical="center" wrapText="1"/>
    </xf>
    <xf numFmtId="0" fontId="6"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6" fillId="0" borderId="0" xfId="0" applyFont="1" applyBorder="1" applyAlignment="1">
      <alignment vertical="center" wrapText="1"/>
    </xf>
    <xf numFmtId="0" fontId="7" fillId="0" borderId="1" xfId="0" applyFont="1" applyBorder="1" applyAlignment="1">
      <alignment horizontal="center" vertical="center" wrapText="1"/>
    </xf>
    <xf numFmtId="49" fontId="5"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0" fontId="5" fillId="0" borderId="5" xfId="0" applyFont="1" applyBorder="1" applyAlignment="1">
      <alignment horizontal="center" vertical="center" wrapText="1"/>
    </xf>
    <xf numFmtId="49" fontId="5" fillId="0" borderId="5" xfId="0" applyNumberFormat="1" applyFont="1" applyBorder="1" applyAlignment="1">
      <alignment horizontal="left" vertical="center" wrapText="1"/>
    </xf>
    <xf numFmtId="0" fontId="5" fillId="0" borderId="5" xfId="0" applyFont="1" applyBorder="1" applyAlignment="1">
      <alignment horizontal="left" vertical="center" wrapText="1"/>
    </xf>
    <xf numFmtId="0" fontId="5" fillId="0" borderId="1" xfId="0" quotePrefix="1" applyFont="1" applyBorder="1" applyAlignment="1">
      <alignment horizontal="left" vertical="center" wrapText="1"/>
    </xf>
    <xf numFmtId="0" fontId="5" fillId="0" borderId="6" xfId="0" applyFont="1" applyBorder="1" applyAlignment="1">
      <alignment horizontal="center" vertical="center" wrapText="1"/>
    </xf>
    <xf numFmtId="0" fontId="5" fillId="0" borderId="6" xfId="0" applyFont="1" applyBorder="1" applyAlignment="1">
      <alignment vertical="center" wrapText="1"/>
    </xf>
    <xf numFmtId="0" fontId="5" fillId="0" borderId="6" xfId="0" applyFont="1" applyBorder="1" applyAlignment="1">
      <alignment horizontal="left" vertical="center" wrapText="1"/>
    </xf>
    <xf numFmtId="0" fontId="5" fillId="0" borderId="6" xfId="0" quotePrefix="1"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0" quotePrefix="1" applyFont="1" applyFill="1" applyBorder="1" applyAlignment="1">
      <alignment horizontal="left" vertical="center" wrapText="1"/>
    </xf>
    <xf numFmtId="3" fontId="29" fillId="0" borderId="1" xfId="0" applyNumberFormat="1" applyFont="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quotePrefix="1" applyFont="1" applyFill="1" applyBorder="1" applyAlignment="1">
      <alignment horizontal="justify" vertical="center" wrapText="1"/>
    </xf>
    <xf numFmtId="0" fontId="5" fillId="0" borderId="1" xfId="0" quotePrefix="1" applyFont="1" applyFill="1" applyBorder="1" applyAlignment="1">
      <alignment vertical="center" wrapText="1"/>
    </xf>
    <xf numFmtId="3" fontId="29" fillId="0" borderId="1" xfId="0" applyNumberFormat="1" applyFont="1" applyBorder="1" applyAlignment="1">
      <alignment horizontal="right" vertical="center" wrapText="1"/>
    </xf>
    <xf numFmtId="0" fontId="6" fillId="0" borderId="1" xfId="0" applyFont="1" applyFill="1" applyBorder="1" applyAlignment="1">
      <alignment horizontal="left"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3" fontId="29" fillId="0" borderId="5" xfId="0" applyNumberFormat="1" applyFont="1" applyBorder="1" applyAlignment="1">
      <alignment horizontal="left" vertical="center" wrapText="1"/>
    </xf>
    <xf numFmtId="3" fontId="29" fillId="0" borderId="1" xfId="0" quotePrefix="1" applyNumberFormat="1" applyFont="1" applyBorder="1" applyAlignment="1">
      <alignment horizontal="left" vertical="center" wrapText="1"/>
    </xf>
    <xf numFmtId="0" fontId="33" fillId="0" borderId="0" xfId="0" applyFont="1" applyAlignment="1">
      <alignment wrapText="1"/>
    </xf>
    <xf numFmtId="0" fontId="5" fillId="0" borderId="0" xfId="0" applyFont="1" applyBorder="1" applyAlignment="1">
      <alignment horizontal="left" vertical="center" wrapText="1"/>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1" xfId="0" applyFont="1" applyBorder="1" applyAlignment="1">
      <alignment horizontal="left" vertical="top" wrapText="1"/>
    </xf>
    <xf numFmtId="165" fontId="10" fillId="0" borderId="1" xfId="1" applyNumberFormat="1" applyFont="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29" fillId="0" borderId="1" xfId="0" applyFont="1" applyBorder="1" applyAlignment="1">
      <alignment horizontal="justify" vertical="center"/>
    </xf>
    <xf numFmtId="3" fontId="29" fillId="0" borderId="1" xfId="0" applyNumberFormat="1" applyFont="1" applyBorder="1" applyAlignment="1">
      <alignment horizontal="center" vertical="center" wrapText="1"/>
    </xf>
    <xf numFmtId="0" fontId="29" fillId="0" borderId="5" xfId="0" applyFont="1" applyBorder="1" applyAlignment="1">
      <alignment horizontal="center" vertical="center" wrapText="1"/>
    </xf>
    <xf numFmtId="165" fontId="7" fillId="0" borderId="1" xfId="1" applyNumberFormat="1" applyFont="1" applyBorder="1" applyAlignment="1">
      <alignment horizontal="right" vertical="center" wrapText="1"/>
    </xf>
    <xf numFmtId="165" fontId="5" fillId="0" borderId="1" xfId="1" applyNumberFormat="1" applyFont="1" applyBorder="1" applyAlignment="1">
      <alignment horizontal="right" vertical="center" wrapText="1"/>
    </xf>
    <xf numFmtId="165" fontId="5" fillId="0" borderId="0" xfId="1" applyNumberFormat="1" applyFont="1" applyBorder="1" applyAlignment="1">
      <alignment horizontal="right" vertical="center" wrapText="1"/>
    </xf>
    <xf numFmtId="0" fontId="5" fillId="0" borderId="1" xfId="0" applyFont="1" applyBorder="1" applyAlignment="1">
      <alignment horizontal="center" vertical="top" wrapText="1"/>
    </xf>
    <xf numFmtId="3" fontId="29" fillId="0" borderId="5" xfId="0" applyNumberFormat="1" applyFont="1" applyBorder="1" applyAlignment="1">
      <alignment horizontal="center" vertical="center" wrapText="1"/>
    </xf>
    <xf numFmtId="0" fontId="29" fillId="0" borderId="1" xfId="0" applyNumberFormat="1" applyFont="1" applyBorder="1" applyAlignment="1">
      <alignment horizontal="center" vertical="center" wrapText="1"/>
    </xf>
    <xf numFmtId="0" fontId="6" fillId="6" borderId="1" xfId="0" applyFont="1" applyFill="1" applyBorder="1" applyAlignment="1">
      <alignment horizontal="center" vertical="center" wrapText="1"/>
    </xf>
    <xf numFmtId="165" fontId="6" fillId="6" borderId="1" xfId="1" applyNumberFormat="1" applyFont="1" applyFill="1" applyBorder="1" applyAlignment="1">
      <alignment horizontal="right" vertical="center" wrapText="1"/>
    </xf>
    <xf numFmtId="0" fontId="5"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165" fontId="25" fillId="0" borderId="1" xfId="1" applyNumberFormat="1" applyFont="1" applyBorder="1" applyAlignment="1">
      <alignment horizontal="right" vertical="center"/>
    </xf>
    <xf numFmtId="0" fontId="6" fillId="5" borderId="1" xfId="0" applyFont="1" applyFill="1" applyBorder="1" applyAlignment="1">
      <alignment horizontal="center" vertical="center" wrapText="1"/>
    </xf>
    <xf numFmtId="0" fontId="6" fillId="5" borderId="1" xfId="0" applyFont="1" applyFill="1" applyBorder="1" applyAlignment="1">
      <alignment vertical="center" wrapText="1"/>
    </xf>
    <xf numFmtId="165" fontId="25" fillId="5" borderId="1" xfId="1" applyNumberFormat="1" applyFont="1" applyFill="1" applyBorder="1" applyAlignment="1">
      <alignment horizontal="right" vertical="center"/>
    </xf>
    <xf numFmtId="0" fontId="29" fillId="0" borderId="6" xfId="0" applyFont="1" applyBorder="1" applyAlignment="1">
      <alignment horizontal="center" vertical="center" wrapText="1"/>
    </xf>
    <xf numFmtId="0" fontId="29" fillId="5" borderId="6" xfId="0" applyFont="1" applyFill="1" applyBorder="1" applyAlignment="1">
      <alignment horizontal="center" vertical="center" wrapText="1"/>
    </xf>
    <xf numFmtId="0" fontId="5" fillId="5" borderId="6"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1" xfId="0" quotePrefix="1" applyFont="1" applyFill="1" applyBorder="1" applyAlignment="1">
      <alignment horizontal="left" vertical="center" wrapText="1"/>
    </xf>
    <xf numFmtId="0" fontId="29" fillId="5" borderId="1" xfId="0" applyFont="1" applyFill="1" applyBorder="1" applyAlignment="1">
      <alignment horizontal="center" vertical="center" wrapText="1"/>
    </xf>
    <xf numFmtId="0" fontId="29" fillId="5" borderId="1" xfId="0" applyFont="1" applyFill="1" applyBorder="1" applyAlignment="1">
      <alignment vertical="center" wrapText="1"/>
    </xf>
    <xf numFmtId="0" fontId="5" fillId="5" borderId="6" xfId="0" applyFont="1" applyFill="1" applyBorder="1" applyAlignment="1">
      <alignment vertical="center" wrapText="1"/>
    </xf>
    <xf numFmtId="0" fontId="29" fillId="5" borderId="6" xfId="0" applyFont="1" applyFill="1" applyBorder="1" applyAlignment="1">
      <alignment horizontal="left" vertical="center" wrapText="1"/>
    </xf>
    <xf numFmtId="3" fontId="29" fillId="5" borderId="1" xfId="0" applyNumberFormat="1" applyFont="1" applyFill="1" applyBorder="1" applyAlignment="1">
      <alignment horizontal="center" vertical="center" wrapText="1"/>
    </xf>
    <xf numFmtId="3" fontId="29" fillId="5" borderId="1" xfId="0" applyNumberFormat="1" applyFont="1" applyFill="1" applyBorder="1" applyAlignment="1">
      <alignment horizontal="left" vertical="center" wrapText="1"/>
    </xf>
    <xf numFmtId="0" fontId="5" fillId="5" borderId="1" xfId="0" quotePrefix="1" applyFont="1" applyFill="1" applyBorder="1" applyAlignment="1">
      <alignment vertical="center" wrapText="1"/>
    </xf>
    <xf numFmtId="3" fontId="25" fillId="5" borderId="1" xfId="0" applyNumberFormat="1" applyFont="1" applyFill="1" applyBorder="1" applyAlignment="1">
      <alignment horizontal="left" vertical="center" wrapText="1"/>
    </xf>
    <xf numFmtId="165" fontId="25" fillId="0" borderId="1" xfId="1" applyNumberFormat="1" applyFont="1" applyBorder="1" applyAlignment="1">
      <alignment horizontal="right" vertical="center" wrapText="1"/>
    </xf>
    <xf numFmtId="0" fontId="25" fillId="5" borderId="1" xfId="0" applyFont="1" applyFill="1" applyBorder="1" applyAlignment="1">
      <alignment vertical="center" wrapText="1"/>
    </xf>
    <xf numFmtId="3" fontId="25" fillId="5" borderId="1" xfId="0" applyNumberFormat="1" applyFont="1" applyFill="1" applyBorder="1" applyAlignment="1">
      <alignment horizontal="center" vertical="center" wrapText="1"/>
    </xf>
    <xf numFmtId="165" fontId="25" fillId="5" borderId="1" xfId="1" applyNumberFormat="1" applyFont="1" applyFill="1" applyBorder="1" applyAlignment="1">
      <alignment horizontal="right" vertical="center" wrapText="1"/>
    </xf>
    <xf numFmtId="3" fontId="25" fillId="5" borderId="1" xfId="0" quotePrefix="1" applyNumberFormat="1" applyFont="1" applyFill="1" applyBorder="1" applyAlignment="1">
      <alignment horizontal="left" vertical="center" wrapText="1"/>
    </xf>
    <xf numFmtId="165" fontId="6" fillId="0" borderId="1" xfId="1" applyNumberFormat="1" applyFont="1" applyBorder="1" applyAlignment="1">
      <alignment horizontal="right" vertical="center" wrapText="1"/>
    </xf>
    <xf numFmtId="165" fontId="6" fillId="5" borderId="1" xfId="1" applyNumberFormat="1" applyFont="1" applyFill="1" applyBorder="1" applyAlignment="1">
      <alignment horizontal="right" vertical="center" wrapText="1"/>
    </xf>
    <xf numFmtId="0" fontId="6" fillId="0" borderId="1" xfId="0" applyFont="1" applyFill="1" applyBorder="1" applyAlignment="1">
      <alignment horizontal="center" vertical="center" wrapText="1"/>
    </xf>
    <xf numFmtId="165" fontId="25" fillId="0" borderId="1" xfId="1" applyNumberFormat="1" applyFont="1" applyFill="1" applyBorder="1" applyAlignment="1">
      <alignment horizontal="right" vertical="center" wrapText="1"/>
    </xf>
    <xf numFmtId="3" fontId="29" fillId="0" borderId="1" xfId="0" applyNumberFormat="1" applyFont="1" applyFill="1" applyBorder="1" applyAlignment="1">
      <alignment horizontal="left" vertical="center" wrapText="1"/>
    </xf>
    <xf numFmtId="3" fontId="29"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5" borderId="5" xfId="0" applyNumberFormat="1" applyFont="1" applyFill="1" applyBorder="1" applyAlignment="1">
      <alignment horizontal="left" vertical="center" wrapText="1"/>
    </xf>
    <xf numFmtId="0" fontId="5" fillId="5" borderId="5"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6" fillId="5" borderId="5" xfId="0" applyFont="1" applyFill="1" applyBorder="1" applyAlignment="1">
      <alignment horizontal="left" vertical="center" wrapText="1"/>
    </xf>
    <xf numFmtId="0" fontId="25" fillId="5" borderId="1" xfId="0" applyFont="1" applyFill="1" applyBorder="1" applyAlignment="1">
      <alignment horizontal="left" vertical="center" wrapText="1"/>
    </xf>
    <xf numFmtId="0" fontId="10" fillId="0" borderId="1" xfId="0" applyFont="1" applyBorder="1" applyAlignment="1">
      <alignment horizontal="left" wrapText="1"/>
    </xf>
    <xf numFmtId="0" fontId="10" fillId="0" borderId="1" xfId="0" applyFont="1" applyFill="1" applyBorder="1" applyAlignment="1">
      <alignment horizontal="left" wrapText="1"/>
    </xf>
    <xf numFmtId="0" fontId="5" fillId="0" borderId="1" xfId="0" applyFont="1" applyBorder="1" applyAlignment="1">
      <alignment horizontal="left" wrapText="1"/>
    </xf>
    <xf numFmtId="165" fontId="10" fillId="0" borderId="1" xfId="1" applyNumberFormat="1" applyFont="1" applyBorder="1" applyAlignment="1">
      <alignment horizontal="left" wrapText="1"/>
    </xf>
    <xf numFmtId="0" fontId="10" fillId="0" borderId="1" xfId="0" applyFont="1" applyBorder="1" applyAlignment="1">
      <alignment horizontal="left"/>
    </xf>
    <xf numFmtId="0" fontId="4" fillId="5" borderId="1" xfId="0" applyFont="1" applyFill="1" applyBorder="1" applyAlignment="1">
      <alignment horizontal="left" vertical="center" wrapText="1"/>
    </xf>
    <xf numFmtId="0" fontId="33" fillId="0" borderId="1" xfId="0" applyFont="1" applyBorder="1" applyAlignment="1">
      <alignment horizontal="left" vertical="center" wrapText="1"/>
    </xf>
    <xf numFmtId="0" fontId="33" fillId="0" borderId="1" xfId="0" applyFont="1" applyBorder="1" applyAlignment="1">
      <alignment horizontal="left" wrapText="1"/>
    </xf>
    <xf numFmtId="0" fontId="25" fillId="5" borderId="1" xfId="0" applyFont="1" applyFill="1" applyBorder="1" applyAlignment="1">
      <alignment horizontal="left" wrapText="1"/>
    </xf>
    <xf numFmtId="0" fontId="29" fillId="0" borderId="1" xfId="0" applyFont="1" applyFill="1" applyBorder="1" applyAlignment="1">
      <alignment horizontal="left" wrapText="1"/>
    </xf>
    <xf numFmtId="0" fontId="29" fillId="0" borderId="1" xfId="0" applyFont="1" applyFill="1" applyBorder="1" applyAlignment="1">
      <alignment horizontal="left" vertical="center" wrapText="1"/>
    </xf>
    <xf numFmtId="0" fontId="6" fillId="5" borderId="6" xfId="0" applyFont="1" applyFill="1" applyBorder="1" applyAlignment="1">
      <alignment horizontal="left" vertical="center" wrapText="1"/>
    </xf>
    <xf numFmtId="0" fontId="27" fillId="0" borderId="1" xfId="0" applyFont="1" applyBorder="1" applyAlignment="1">
      <alignment horizontal="left" wrapText="1"/>
    </xf>
    <xf numFmtId="0" fontId="28" fillId="5" borderId="1" xfId="0" applyFont="1" applyFill="1" applyBorder="1" applyAlignment="1">
      <alignment horizontal="left" wrapText="1"/>
    </xf>
    <xf numFmtId="0" fontId="29" fillId="0" borderId="0" xfId="0" applyFont="1" applyAlignment="1">
      <alignment horizontal="left" wrapText="1"/>
    </xf>
    <xf numFmtId="0" fontId="29" fillId="0" borderId="0" xfId="0" applyFont="1" applyAlignment="1">
      <alignment horizontal="left"/>
    </xf>
    <xf numFmtId="0" fontId="5" fillId="0" borderId="1" xfId="0" applyFont="1" applyBorder="1" applyAlignment="1">
      <alignment horizontal="left" vertical="center"/>
    </xf>
    <xf numFmtId="165" fontId="34" fillId="0" borderId="1" xfId="1" applyNumberFormat="1" applyFont="1" applyBorder="1" applyAlignment="1">
      <alignment horizontal="right" vertical="center" wrapText="1"/>
    </xf>
    <xf numFmtId="165" fontId="25" fillId="5" borderId="6" xfId="1" applyNumberFormat="1" applyFont="1" applyFill="1" applyBorder="1" applyAlignment="1">
      <alignment horizontal="right" vertical="center"/>
    </xf>
    <xf numFmtId="165" fontId="25" fillId="0" borderId="6" xfId="1" applyNumberFormat="1" applyFont="1" applyBorder="1" applyAlignment="1">
      <alignment horizontal="right" vertical="center"/>
    </xf>
    <xf numFmtId="165" fontId="25" fillId="0" borderId="5" xfId="1" applyNumberFormat="1" applyFont="1" applyBorder="1" applyAlignment="1">
      <alignment horizontal="right" vertical="center" wrapText="1"/>
    </xf>
    <xf numFmtId="165" fontId="4" fillId="0" borderId="1" xfId="1" applyNumberFormat="1" applyFont="1" applyBorder="1" applyAlignment="1">
      <alignment horizontal="right" vertical="center"/>
    </xf>
    <xf numFmtId="165" fontId="6" fillId="0" borderId="1" xfId="1" applyNumberFormat="1" applyFont="1" applyFill="1" applyBorder="1" applyAlignment="1">
      <alignment horizontal="right" vertical="center" wrapText="1"/>
    </xf>
    <xf numFmtId="0" fontId="6" fillId="0" borderId="1" xfId="0" applyFont="1" applyBorder="1" applyAlignment="1">
      <alignment horizontal="right" vertical="center" wrapText="1"/>
    </xf>
    <xf numFmtId="0" fontId="35" fillId="0" borderId="1" xfId="0" applyFont="1" applyBorder="1" applyAlignment="1">
      <alignment horizontal="left" vertical="center" wrapText="1"/>
    </xf>
    <xf numFmtId="0" fontId="35" fillId="0" borderId="1" xfId="0" applyFont="1" applyBorder="1" applyAlignment="1">
      <alignment horizontal="left" wrapText="1"/>
    </xf>
    <xf numFmtId="0" fontId="35" fillId="0" borderId="1" xfId="0" applyFont="1" applyBorder="1" applyAlignment="1">
      <alignment horizontal="center" vertical="center" wrapText="1"/>
    </xf>
    <xf numFmtId="0" fontId="35" fillId="0" borderId="1" xfId="0" applyFont="1" applyBorder="1" applyAlignment="1">
      <alignment vertical="center" wrapText="1"/>
    </xf>
    <xf numFmtId="165" fontId="36" fillId="0" borderId="1" xfId="1" applyNumberFormat="1" applyFont="1" applyBorder="1" applyAlignment="1">
      <alignment horizontal="right" vertical="center" wrapText="1"/>
    </xf>
    <xf numFmtId="0" fontId="35" fillId="0" borderId="0" xfId="0" applyFont="1" applyAlignment="1">
      <alignment vertical="center" wrapText="1"/>
    </xf>
    <xf numFmtId="0" fontId="35" fillId="0" borderId="1" xfId="0" quotePrefix="1" applyFont="1" applyBorder="1" applyAlignment="1">
      <alignment horizontal="left" vertical="center" wrapText="1"/>
    </xf>
    <xf numFmtId="165" fontId="5" fillId="0" borderId="0" xfId="0" applyNumberFormat="1" applyFont="1" applyAlignment="1">
      <alignment vertical="center" wrapText="1"/>
    </xf>
    <xf numFmtId="165" fontId="5" fillId="5" borderId="1" xfId="1" applyNumberFormat="1" applyFont="1" applyFill="1" applyBorder="1" applyAlignment="1">
      <alignment horizontal="right" vertical="center" wrapText="1"/>
    </xf>
    <xf numFmtId="165" fontId="29" fillId="0" borderId="1" xfId="1" applyNumberFormat="1" applyFont="1" applyBorder="1" applyAlignment="1">
      <alignment horizontal="right" vertical="center" wrapText="1"/>
    </xf>
    <xf numFmtId="0" fontId="0" fillId="0" borderId="0" xfId="0" applyAlignment="1">
      <alignment wrapText="1"/>
    </xf>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0" borderId="1" xfId="0" applyBorder="1"/>
    <xf numFmtId="0" fontId="19" fillId="0" borderId="1" xfId="0" applyFont="1" applyBorder="1" applyAlignment="1">
      <alignment vertical="center"/>
    </xf>
    <xf numFmtId="0" fontId="19" fillId="0" borderId="1" xfId="0" applyFont="1" applyBorder="1" applyAlignment="1">
      <alignment vertical="center" wrapText="1"/>
    </xf>
    <xf numFmtId="0" fontId="0" fillId="0" borderId="1" xfId="0" applyBorder="1" applyAlignment="1">
      <alignment wrapText="1"/>
    </xf>
    <xf numFmtId="0" fontId="19" fillId="0" borderId="1" xfId="0" applyFont="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0" fillId="0" borderId="0" xfId="0" applyAlignment="1">
      <alignment horizontal="center"/>
    </xf>
    <xf numFmtId="0" fontId="0" fillId="0" borderId="1" xfId="0" applyFont="1" applyBorder="1" applyAlignment="1">
      <alignment horizontal="left" wrapText="1"/>
    </xf>
    <xf numFmtId="0" fontId="0" fillId="0" borderId="1" xfId="0" applyFont="1" applyBorder="1" applyAlignment="1">
      <alignment horizontal="left" vertical="center" wrapText="1"/>
    </xf>
    <xf numFmtId="0" fontId="0" fillId="0" borderId="1" xfId="0" applyFont="1" applyBorder="1" applyAlignment="1">
      <alignment horizontal="left"/>
    </xf>
    <xf numFmtId="0" fontId="0" fillId="0" borderId="1" xfId="0" applyFont="1" applyBorder="1" applyAlignment="1">
      <alignment horizontal="left" vertical="center"/>
    </xf>
    <xf numFmtId="0" fontId="0" fillId="0" borderId="0" xfId="0" applyFont="1" applyAlignment="1">
      <alignment horizontal="left"/>
    </xf>
    <xf numFmtId="165" fontId="19" fillId="0" borderId="1" xfId="1" applyNumberFormat="1" applyFont="1" applyBorder="1" applyAlignment="1">
      <alignment vertical="center" wrapText="1"/>
    </xf>
    <xf numFmtId="165" fontId="18" fillId="0" borderId="1" xfId="1" applyNumberFormat="1" applyFont="1" applyBorder="1" applyAlignment="1">
      <alignment vertical="center" wrapText="1"/>
    </xf>
    <xf numFmtId="165" fontId="18" fillId="0" borderId="1" xfId="1" applyNumberFormat="1" applyFont="1" applyBorder="1" applyAlignment="1">
      <alignment vertical="center"/>
    </xf>
    <xf numFmtId="165" fontId="18" fillId="0" borderId="1" xfId="1" applyNumberFormat="1" applyFont="1" applyBorder="1" applyAlignment="1">
      <alignment wrapText="1"/>
    </xf>
    <xf numFmtId="165" fontId="18" fillId="0" borderId="1" xfId="1" applyNumberFormat="1" applyFont="1" applyBorder="1"/>
    <xf numFmtId="165" fontId="18" fillId="0" borderId="0" xfId="1" applyNumberFormat="1" applyFont="1" applyAlignment="1">
      <alignment wrapText="1"/>
    </xf>
    <xf numFmtId="165" fontId="18" fillId="0" borderId="0" xfId="1" applyNumberFormat="1" applyFont="1"/>
    <xf numFmtId="0" fontId="19" fillId="0" borderId="1" xfId="1" applyNumberFormat="1" applyFont="1" applyBorder="1" applyAlignment="1">
      <alignment horizontal="center" vertical="center"/>
    </xf>
    <xf numFmtId="164" fontId="18" fillId="0" borderId="1" xfId="1" applyFont="1" applyBorder="1" applyAlignment="1">
      <alignment horizontal="left"/>
    </xf>
    <xf numFmtId="165" fontId="19" fillId="0" borderId="1" xfId="1" applyNumberFormat="1" applyFont="1" applyBorder="1" applyAlignment="1">
      <alignment horizontal="center" vertical="center"/>
    </xf>
    <xf numFmtId="10" fontId="19" fillId="0" borderId="1" xfId="0" applyNumberFormat="1" applyFont="1" applyBorder="1" applyAlignment="1">
      <alignment vertical="center" wrapText="1"/>
    </xf>
    <xf numFmtId="10" fontId="19" fillId="0" borderId="1" xfId="0" applyNumberFormat="1" applyFont="1" applyBorder="1" applyAlignment="1">
      <alignment wrapText="1"/>
    </xf>
    <xf numFmtId="10" fontId="19" fillId="0" borderId="0" xfId="0" applyNumberFormat="1" applyFont="1" applyAlignment="1">
      <alignment wrapText="1"/>
    </xf>
    <xf numFmtId="0" fontId="0" fillId="0" borderId="1" xfId="0" applyBorder="1" applyAlignment="1">
      <alignment horizontal="center" wrapText="1"/>
    </xf>
    <xf numFmtId="0" fontId="0" fillId="0" borderId="1" xfId="0" applyBorder="1" applyAlignment="1">
      <alignment horizontal="center" vertical="center" wrapText="1"/>
    </xf>
    <xf numFmtId="0" fontId="25" fillId="0" borderId="2" xfId="0" applyFont="1" applyBorder="1" applyAlignment="1">
      <alignment horizontal="center" vertical="center" wrapText="1"/>
    </xf>
    <xf numFmtId="0" fontId="25" fillId="0" borderId="12" xfId="0" applyFont="1" applyBorder="1" applyAlignment="1">
      <alignment horizontal="center" vertical="center" wrapText="1"/>
    </xf>
    <xf numFmtId="0" fontId="39" fillId="0" borderId="0" xfId="0" applyFont="1" applyAlignment="1">
      <alignment vertical="top" wrapText="1"/>
    </xf>
    <xf numFmtId="0" fontId="0" fillId="0" borderId="2" xfId="0" applyBorder="1"/>
    <xf numFmtId="0" fontId="0" fillId="0" borderId="3" xfId="0" applyBorder="1"/>
    <xf numFmtId="0" fontId="0" fillId="0" borderId="5" xfId="0" applyBorder="1"/>
    <xf numFmtId="0" fontId="0" fillId="0" borderId="6" xfId="0" applyBorder="1"/>
    <xf numFmtId="0" fontId="29" fillId="0" borderId="2" xfId="0" applyFont="1" applyBorder="1" applyAlignment="1">
      <alignment horizontal="center" vertical="center" wrapText="1"/>
    </xf>
    <xf numFmtId="0" fontId="29" fillId="0" borderId="1" xfId="0" quotePrefix="1" applyFont="1" applyBorder="1" applyAlignment="1">
      <alignment horizontal="justify" vertical="center" wrapText="1"/>
    </xf>
    <xf numFmtId="0" fontId="29" fillId="0" borderId="5" xfId="0" applyFont="1" applyBorder="1" applyAlignment="1">
      <alignment vertical="center" wrapText="1"/>
    </xf>
    <xf numFmtId="0" fontId="0" fillId="0" borderId="13" xfId="0" applyBorder="1"/>
    <xf numFmtId="0" fontId="30" fillId="0" borderId="1" xfId="0" applyFont="1" applyBorder="1" applyAlignment="1">
      <alignment horizontal="center" vertical="center" wrapText="1"/>
    </xf>
    <xf numFmtId="3" fontId="29" fillId="0" borderId="1" xfId="0" applyNumberFormat="1" applyFont="1" applyBorder="1" applyAlignment="1">
      <alignment horizontal="center" vertical="center"/>
    </xf>
    <xf numFmtId="3" fontId="29" fillId="0" borderId="0" xfId="0" applyNumberFormat="1" applyFont="1" applyAlignment="1">
      <alignment horizontal="right" vertical="center"/>
    </xf>
    <xf numFmtId="0" fontId="0" fillId="0" borderId="1" xfId="0" applyBorder="1" applyAlignment="1">
      <alignment horizontal="right"/>
    </xf>
    <xf numFmtId="3" fontId="29" fillId="0" borderId="1" xfId="0" applyNumberFormat="1" applyFont="1" applyBorder="1" applyAlignment="1">
      <alignment horizontal="right" vertical="center"/>
    </xf>
    <xf numFmtId="0" fontId="31" fillId="0" borderId="0" xfId="0" applyFont="1"/>
    <xf numFmtId="0" fontId="29" fillId="0" borderId="5" xfId="0" applyFont="1" applyBorder="1" applyAlignment="1">
      <alignment horizontal="justify" vertical="center" wrapText="1"/>
    </xf>
    <xf numFmtId="0" fontId="0" fillId="0" borderId="14" xfId="0" applyBorder="1"/>
    <xf numFmtId="0" fontId="30" fillId="0" borderId="5" xfId="0" applyFont="1" applyBorder="1" applyAlignment="1">
      <alignment vertical="center" wrapText="1"/>
    </xf>
    <xf numFmtId="0" fontId="0" fillId="0" borderId="6" xfId="0" applyBorder="1" applyAlignment="1">
      <alignment horizontal="right"/>
    </xf>
    <xf numFmtId="0" fontId="0" fillId="0" borderId="0" xfId="0" applyAlignment="1">
      <alignment horizontal="right"/>
    </xf>
    <xf numFmtId="0" fontId="25" fillId="0" borderId="1" xfId="0" applyFont="1" applyBorder="1" applyAlignment="1">
      <alignment horizontal="right" vertical="center" wrapText="1"/>
    </xf>
    <xf numFmtId="0" fontId="0" fillId="0" borderId="5" xfId="0" applyBorder="1" applyAlignment="1">
      <alignment horizontal="right"/>
    </xf>
    <xf numFmtId="0" fontId="0" fillId="0" borderId="3" xfId="0" applyBorder="1" applyAlignment="1">
      <alignment horizontal="right"/>
    </xf>
    <xf numFmtId="0" fontId="40" fillId="0" borderId="1" xfId="0" applyFont="1" applyBorder="1" applyAlignment="1">
      <alignment horizontal="right" vertical="center" wrapText="1"/>
    </xf>
    <xf numFmtId="3" fontId="35" fillId="0" borderId="1" xfId="0" applyNumberFormat="1" applyFont="1" applyBorder="1" applyAlignment="1">
      <alignment horizontal="right" vertical="center" wrapText="1"/>
    </xf>
    <xf numFmtId="3" fontId="35" fillId="0" borderId="1" xfId="0" applyNumberFormat="1" applyFont="1" applyBorder="1" applyAlignment="1">
      <alignment horizontal="center" vertical="center"/>
    </xf>
    <xf numFmtId="3" fontId="35" fillId="0" borderId="1" xfId="0" applyNumberFormat="1" applyFont="1" applyBorder="1" applyAlignment="1">
      <alignment horizontal="right" vertical="center"/>
    </xf>
    <xf numFmtId="3" fontId="35" fillId="0" borderId="5" xfId="0" applyNumberFormat="1" applyFont="1" applyBorder="1" applyAlignment="1">
      <alignment horizontal="right" vertical="center"/>
    </xf>
    <xf numFmtId="3" fontId="0" fillId="0" borderId="1" xfId="0" applyNumberFormat="1" applyBorder="1" applyAlignment="1">
      <alignment horizontal="right"/>
    </xf>
    <xf numFmtId="0" fontId="29" fillId="0" borderId="3" xfId="0" applyFont="1" applyBorder="1" applyAlignment="1">
      <alignment horizontal="center" vertical="center" wrapText="1"/>
    </xf>
    <xf numFmtId="0" fontId="29" fillId="0" borderId="3" xfId="0" applyFont="1" applyBorder="1" applyAlignment="1">
      <alignment horizontal="justify" vertical="center" wrapText="1"/>
    </xf>
    <xf numFmtId="0" fontId="0" fillId="0" borderId="15" xfId="0" applyBorder="1"/>
    <xf numFmtId="3" fontId="35" fillId="0" borderId="1" xfId="0" applyNumberFormat="1" applyFont="1" applyBorder="1" applyAlignment="1">
      <alignment horizontal="center" vertical="center" wrapText="1"/>
    </xf>
    <xf numFmtId="0" fontId="29" fillId="0" borderId="15" xfId="0" applyFont="1" applyBorder="1" applyAlignment="1">
      <alignment horizontal="justify" vertical="center" wrapText="1"/>
    </xf>
    <xf numFmtId="3" fontId="29" fillId="0" borderId="2" xfId="0" applyNumberFormat="1" applyFont="1" applyBorder="1" applyAlignment="1">
      <alignment horizontal="center" vertical="center" wrapText="1"/>
    </xf>
    <xf numFmtId="0" fontId="42" fillId="0" borderId="0" xfId="0" applyFont="1"/>
    <xf numFmtId="3" fontId="35" fillId="0" borderId="5" xfId="0" applyNumberFormat="1" applyFont="1" applyBorder="1" applyAlignment="1">
      <alignment horizontal="center" vertical="center" wrapText="1"/>
    </xf>
    <xf numFmtId="0" fontId="29" fillId="0" borderId="15" xfId="0" applyFont="1" applyBorder="1" applyAlignment="1">
      <alignment horizontal="center" vertical="center" wrapText="1"/>
    </xf>
    <xf numFmtId="0" fontId="29" fillId="0" borderId="5" xfId="0" quotePrefix="1" applyFont="1" applyBorder="1" applyAlignment="1">
      <alignment horizontal="justify" vertical="center" wrapText="1"/>
    </xf>
    <xf numFmtId="0" fontId="29" fillId="0" borderId="2" xfId="0" applyFont="1" applyBorder="1" applyAlignment="1">
      <alignment horizontal="justify" vertical="center" wrapText="1"/>
    </xf>
    <xf numFmtId="0" fontId="29" fillId="0" borderId="12" xfId="0" applyFont="1" applyBorder="1" applyAlignment="1">
      <alignment horizontal="center" vertical="center" wrapText="1"/>
    </xf>
    <xf numFmtId="0" fontId="0" fillId="0" borderId="2" xfId="0" applyFill="1" applyBorder="1"/>
    <xf numFmtId="0" fontId="0" fillId="0" borderId="1" xfId="0" applyFill="1" applyBorder="1"/>
    <xf numFmtId="0" fontId="0" fillId="0" borderId="2" xfId="0" applyBorder="1" applyAlignment="1">
      <alignment horizontal="right"/>
    </xf>
    <xf numFmtId="165" fontId="29" fillId="0" borderId="2" xfId="1" applyNumberFormat="1" applyFont="1" applyBorder="1" applyAlignment="1">
      <alignment horizontal="right" vertical="center" wrapText="1"/>
    </xf>
    <xf numFmtId="3" fontId="29" fillId="0" borderId="2" xfId="0" applyNumberFormat="1" applyFont="1" applyBorder="1" applyAlignment="1">
      <alignment horizontal="right" vertical="center"/>
    </xf>
    <xf numFmtId="3" fontId="29" fillId="0" borderId="15" xfId="0" applyNumberFormat="1" applyFont="1" applyBorder="1" applyAlignment="1">
      <alignment horizontal="right"/>
    </xf>
    <xf numFmtId="0" fontId="29" fillId="0" borderId="2" xfId="0" applyFont="1" applyBorder="1" applyAlignment="1">
      <alignment horizontal="right" vertical="center" wrapText="1"/>
    </xf>
    <xf numFmtId="3" fontId="29" fillId="0" borderId="2" xfId="0" applyNumberFormat="1" applyFont="1" applyBorder="1" applyAlignment="1">
      <alignment horizontal="center" vertical="center"/>
    </xf>
    <xf numFmtId="0" fontId="29" fillId="0" borderId="2" xfId="0" applyFont="1" applyBorder="1" applyAlignment="1">
      <alignment horizontal="center" vertical="center"/>
    </xf>
    <xf numFmtId="3" fontId="29" fillId="0" borderId="15"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1" xfId="0" applyFont="1" applyBorder="1" applyAlignment="1">
      <alignment horizontal="center" vertical="center" wrapText="1"/>
    </xf>
    <xf numFmtId="0" fontId="29" fillId="0" borderId="1" xfId="0" quotePrefix="1" applyFont="1" applyBorder="1" applyAlignment="1">
      <alignment wrapText="1"/>
    </xf>
    <xf numFmtId="0" fontId="43" fillId="0" borderId="1" xfId="0" applyFont="1" applyBorder="1" applyAlignment="1">
      <alignment horizontal="center" vertical="center" wrapText="1"/>
    </xf>
    <xf numFmtId="0" fontId="29" fillId="0" borderId="2" xfId="0" quotePrefix="1" applyFont="1" applyBorder="1" applyAlignment="1">
      <alignment horizontal="justify" vertical="center" wrapText="1"/>
    </xf>
    <xf numFmtId="0" fontId="5" fillId="0" borderId="5" xfId="0" applyFont="1" applyBorder="1" applyAlignment="1">
      <alignment horizontal="justify" vertical="center" wrapText="1"/>
    </xf>
    <xf numFmtId="166" fontId="29" fillId="0" borderId="15" xfId="0" applyNumberFormat="1" applyFont="1" applyBorder="1" applyAlignment="1">
      <alignment horizontal="center" vertical="center" wrapText="1"/>
    </xf>
    <xf numFmtId="166" fontId="35" fillId="0" borderId="15" xfId="0" applyNumberFormat="1" applyFont="1" applyBorder="1" applyAlignment="1">
      <alignment horizontal="center" vertical="center" wrapText="1"/>
    </xf>
    <xf numFmtId="0" fontId="0" fillId="0" borderId="2" xfId="0" applyBorder="1" applyAlignment="1">
      <alignment horizontal="center"/>
    </xf>
    <xf numFmtId="0" fontId="0" fillId="0" borderId="0" xfId="0" applyBorder="1"/>
    <xf numFmtId="165" fontId="35" fillId="0" borderId="1" xfId="1" applyNumberFormat="1" applyFont="1" applyBorder="1" applyAlignment="1">
      <alignment horizontal="center" vertical="center" wrapText="1"/>
    </xf>
    <xf numFmtId="166" fontId="29" fillId="0" borderId="1" xfId="0" applyNumberFormat="1" applyFont="1" applyBorder="1" applyAlignment="1">
      <alignment horizontal="right" vertical="center"/>
    </xf>
    <xf numFmtId="3" fontId="29" fillId="0" borderId="15" xfId="0" applyNumberFormat="1" applyFont="1" applyBorder="1" applyAlignment="1">
      <alignment horizontal="right" vertical="center"/>
    </xf>
    <xf numFmtId="3" fontId="29" fillId="0" borderId="5" xfId="0" applyNumberFormat="1" applyFont="1" applyBorder="1" applyAlignment="1">
      <alignment horizontal="right" vertical="center"/>
    </xf>
    <xf numFmtId="168" fontId="29" fillId="0" borderId="5" xfId="0" applyNumberFormat="1" applyFont="1" applyBorder="1" applyAlignment="1">
      <alignment horizontal="right" vertical="center"/>
    </xf>
    <xf numFmtId="168" fontId="5" fillId="0" borderId="5" xfId="0" applyNumberFormat="1" applyFont="1" applyBorder="1" applyAlignment="1">
      <alignment horizontal="right" vertical="center"/>
    </xf>
    <xf numFmtId="0" fontId="31" fillId="0" borderId="0" xfId="0" applyFont="1" applyFill="1" applyBorder="1" applyAlignment="1">
      <alignment horizontal="left" vertical="center"/>
    </xf>
    <xf numFmtId="0" fontId="6" fillId="0" borderId="0" xfId="0" applyFont="1" applyFill="1" applyBorder="1" applyAlignment="1">
      <alignment horizontal="left" vertical="center" wrapText="1"/>
    </xf>
    <xf numFmtId="169" fontId="30" fillId="0" borderId="1" xfId="1" applyNumberFormat="1" applyFont="1" applyBorder="1" applyAlignment="1">
      <alignment horizontal="right" vertical="center" wrapText="1"/>
    </xf>
    <xf numFmtId="0" fontId="29" fillId="0" borderId="5" xfId="0" applyFont="1" applyFill="1" applyBorder="1" applyAlignment="1">
      <alignment horizontal="justify" vertical="center" wrapText="1"/>
    </xf>
    <xf numFmtId="0" fontId="47" fillId="0" borderId="1" xfId="0" applyFont="1" applyBorder="1" applyAlignment="1">
      <alignment horizontal="right"/>
    </xf>
    <xf numFmtId="166" fontId="30" fillId="0" borderId="5" xfId="0" applyNumberFormat="1" applyFont="1" applyBorder="1" applyAlignment="1">
      <alignment horizontal="right"/>
    </xf>
    <xf numFmtId="0" fontId="45" fillId="0" borderId="1" xfId="0" applyFont="1" applyBorder="1"/>
    <xf numFmtId="0" fontId="45" fillId="0" borderId="1" xfId="0" applyFont="1" applyBorder="1" applyAlignment="1">
      <alignment horizontal="right"/>
    </xf>
    <xf numFmtId="0" fontId="11" fillId="0" borderId="0" xfId="0" applyFont="1" applyFill="1" applyBorder="1" applyAlignment="1">
      <alignment horizontal="justify" vertical="center" wrapText="1"/>
    </xf>
    <xf numFmtId="0" fontId="0" fillId="0" borderId="0" xfId="0" applyBorder="1" applyAlignment="1">
      <alignment horizontal="right"/>
    </xf>
    <xf numFmtId="0" fontId="0" fillId="0" borderId="0" xfId="0" applyBorder="1" applyAlignment="1">
      <alignment horizontal="center"/>
    </xf>
    <xf numFmtId="0" fontId="11" fillId="0" borderId="5" xfId="0" applyFont="1" applyFill="1" applyBorder="1" applyAlignment="1">
      <alignment vertical="center" wrapText="1"/>
    </xf>
    <xf numFmtId="0" fontId="46" fillId="0" borderId="16" xfId="0" applyFont="1" applyFill="1" applyBorder="1"/>
    <xf numFmtId="0" fontId="5" fillId="0" borderId="5" xfId="0" applyFont="1" applyFill="1" applyBorder="1" applyAlignment="1">
      <alignment horizontal="justify"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justify" vertical="center"/>
    </xf>
    <xf numFmtId="0" fontId="5" fillId="0" borderId="15" xfId="0" applyFont="1" applyFill="1" applyBorder="1" applyAlignment="1">
      <alignment horizontal="justify" vertical="center" wrapText="1"/>
    </xf>
    <xf numFmtId="0" fontId="11" fillId="0" borderId="1" xfId="0" applyFont="1" applyFill="1" applyBorder="1" applyAlignment="1">
      <alignment vertical="center" wrapText="1"/>
    </xf>
    <xf numFmtId="0" fontId="5" fillId="0" borderId="2" xfId="0" applyFont="1" applyFill="1" applyBorder="1" applyAlignment="1">
      <alignment horizontal="justify" vertical="center" wrapText="1"/>
    </xf>
    <xf numFmtId="0" fontId="19" fillId="0" borderId="2" xfId="0" applyFont="1" applyBorder="1" applyAlignment="1">
      <alignment horizontal="center"/>
    </xf>
    <xf numFmtId="0" fontId="31" fillId="0" borderId="1" xfId="0" applyFont="1" applyBorder="1" applyAlignment="1">
      <alignment horizontal="right"/>
    </xf>
    <xf numFmtId="0" fontId="36" fillId="0" borderId="1" xfId="0" applyFont="1" applyBorder="1"/>
    <xf numFmtId="0" fontId="20" fillId="0" borderId="1" xfId="0" applyFont="1" applyBorder="1"/>
    <xf numFmtId="167" fontId="36" fillId="0" borderId="1" xfId="0" applyNumberFormat="1" applyFont="1" applyBorder="1" applyAlignment="1">
      <alignment horizontal="right"/>
    </xf>
    <xf numFmtId="0" fontId="48" fillId="0" borderId="1" xfId="0" applyFont="1" applyFill="1" applyBorder="1" applyAlignment="1">
      <alignment horizontal="justify" vertical="center" wrapText="1"/>
    </xf>
    <xf numFmtId="0" fontId="49" fillId="0" borderId="1" xfId="0" applyFont="1" applyBorder="1"/>
    <xf numFmtId="0" fontId="50" fillId="0" borderId="1" xfId="0" applyFont="1" applyBorder="1"/>
    <xf numFmtId="166" fontId="36" fillId="0" borderId="1" xfId="0" applyNumberFormat="1" applyFont="1" applyBorder="1" applyAlignment="1">
      <alignment horizontal="right"/>
    </xf>
    <xf numFmtId="0" fontId="37" fillId="0" borderId="0" xfId="0" applyFont="1" applyBorder="1" applyAlignment="1">
      <alignment horizontal="center" vertical="top" wrapText="1"/>
    </xf>
    <xf numFmtId="3" fontId="35" fillId="0" borderId="2" xfId="0" applyNumberFormat="1" applyFont="1" applyBorder="1" applyAlignment="1">
      <alignment horizontal="center" vertical="center"/>
    </xf>
    <xf numFmtId="3" fontId="5" fillId="0" borderId="5" xfId="0" applyNumberFormat="1" applyFont="1" applyBorder="1" applyAlignment="1">
      <alignment horizontal="center" vertical="center" wrapText="1"/>
    </xf>
    <xf numFmtId="3" fontId="35" fillId="0" borderId="15" xfId="0" applyNumberFormat="1" applyFont="1" applyBorder="1" applyAlignment="1">
      <alignment horizontal="center" vertical="center" wrapText="1"/>
    </xf>
    <xf numFmtId="0" fontId="20" fillId="0" borderId="15" xfId="0" applyFont="1" applyBorder="1"/>
    <xf numFmtId="165" fontId="35" fillId="0" borderId="1" xfId="1" applyNumberFormat="1" applyFont="1" applyBorder="1" applyAlignment="1">
      <alignment vertical="center" wrapText="1"/>
    </xf>
    <xf numFmtId="0" fontId="35" fillId="0" borderId="1" xfId="0" applyFont="1" applyBorder="1" applyAlignment="1">
      <alignment horizontal="right" vertical="center" wrapText="1"/>
    </xf>
    <xf numFmtId="0" fontId="25" fillId="0" borderId="12" xfId="0" applyFont="1" applyBorder="1" applyAlignment="1">
      <alignment horizontal="center" vertical="center" wrapText="1"/>
    </xf>
    <xf numFmtId="170" fontId="35" fillId="0" borderId="1" xfId="1" applyNumberFormat="1" applyFont="1" applyBorder="1" applyAlignment="1">
      <alignment horizontal="center" vertical="center" wrapText="1"/>
    </xf>
    <xf numFmtId="170" fontId="35" fillId="0" borderId="5" xfId="1" applyNumberFormat="1" applyFont="1" applyBorder="1" applyAlignment="1">
      <alignment horizontal="center" vertical="center" wrapText="1"/>
    </xf>
    <xf numFmtId="0" fontId="25" fillId="0" borderId="6" xfId="0" applyFont="1" applyBorder="1" applyAlignment="1">
      <alignment horizontal="center" vertical="center" wrapText="1"/>
    </xf>
    <xf numFmtId="0" fontId="29"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46" fillId="0" borderId="1" xfId="0" applyFont="1" applyFill="1" applyBorder="1"/>
    <xf numFmtId="3" fontId="5" fillId="0" borderId="2"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xf>
    <xf numFmtId="0" fontId="46" fillId="0" borderId="2" xfId="0" applyFont="1" applyFill="1" applyBorder="1" applyAlignment="1">
      <alignment horizontal="center"/>
    </xf>
    <xf numFmtId="0" fontId="5" fillId="0" borderId="5" xfId="0" quotePrefix="1" applyFont="1" applyFill="1" applyBorder="1" applyAlignment="1">
      <alignment horizontal="justify" vertical="center" wrapText="1"/>
    </xf>
    <xf numFmtId="0" fontId="46" fillId="0" borderId="5" xfId="0" applyFont="1" applyFill="1" applyBorder="1"/>
    <xf numFmtId="3" fontId="5" fillId="0" borderId="0" xfId="0" applyNumberFormat="1" applyFont="1" applyFill="1" applyAlignment="1">
      <alignment horizontal="center" vertical="center"/>
    </xf>
    <xf numFmtId="165" fontId="51" fillId="0" borderId="5" xfId="1" applyNumberFormat="1" applyFont="1" applyBorder="1" applyAlignment="1">
      <alignment vertical="center"/>
    </xf>
    <xf numFmtId="0" fontId="29" fillId="0" borderId="2" xfId="0" quotePrefix="1" applyFont="1" applyFill="1" applyBorder="1" applyAlignment="1">
      <alignment horizontal="justify" vertical="center" wrapText="1"/>
    </xf>
    <xf numFmtId="0" fontId="29" fillId="0" borderId="12" xfId="0" applyFont="1" applyFill="1" applyBorder="1" applyAlignment="1">
      <alignment horizontal="center" vertical="center" wrapText="1"/>
    </xf>
    <xf numFmtId="3" fontId="3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3" fontId="29" fillId="0" borderId="2" xfId="0" applyNumberFormat="1" applyFont="1" applyFill="1" applyBorder="1" applyAlignment="1">
      <alignment horizontal="center" vertical="center" wrapText="1"/>
    </xf>
    <xf numFmtId="0" fontId="29" fillId="0" borderId="6" xfId="0" applyFont="1" applyBorder="1" applyAlignment="1">
      <alignment horizontal="justify" vertical="center" wrapText="1"/>
    </xf>
    <xf numFmtId="169" fontId="53" fillId="0" borderId="1" xfId="1" applyNumberFormat="1" applyFont="1" applyBorder="1" applyAlignment="1">
      <alignment horizontal="right" vertical="center" wrapText="1"/>
    </xf>
    <xf numFmtId="0" fontId="30" fillId="0" borderId="14" xfId="0" applyFont="1" applyBorder="1" applyAlignment="1">
      <alignment horizontal="center" vertical="center" wrapText="1"/>
    </xf>
    <xf numFmtId="0" fontId="52" fillId="0" borderId="1" xfId="0" applyFont="1" applyBorder="1" applyAlignment="1">
      <alignment vertical="center" wrapText="1"/>
    </xf>
    <xf numFmtId="0" fontId="0" fillId="0" borderId="1" xfId="0" applyFont="1" applyBorder="1"/>
    <xf numFmtId="0" fontId="0" fillId="0" borderId="3" xfId="0" applyFont="1" applyBorder="1"/>
    <xf numFmtId="169" fontId="52" fillId="0" borderId="1" xfId="1" applyNumberFormat="1" applyFont="1" applyBorder="1" applyAlignment="1">
      <alignment horizontal="right" vertical="center" wrapText="1"/>
    </xf>
    <xf numFmtId="0" fontId="0" fillId="0" borderId="5" xfId="0" applyFont="1" applyBorder="1"/>
    <xf numFmtId="0" fontId="0" fillId="0" borderId="0" xfId="0" applyFont="1"/>
    <xf numFmtId="0" fontId="54" fillId="0" borderId="1" xfId="0" applyFont="1" applyBorder="1" applyAlignment="1">
      <alignment horizontal="center" vertical="center" wrapText="1"/>
    </xf>
    <xf numFmtId="0" fontId="0" fillId="0" borderId="5" xfId="0" applyFont="1" applyBorder="1" applyAlignment="1">
      <alignment horizontal="right"/>
    </xf>
    <xf numFmtId="0" fontId="0" fillId="0" borderId="1" xfId="0" applyFont="1" applyBorder="1" applyAlignment="1">
      <alignment horizontal="right"/>
    </xf>
    <xf numFmtId="0" fontId="54" fillId="0" borderId="5" xfId="0" applyFont="1" applyFill="1" applyBorder="1" applyAlignment="1">
      <alignment horizontal="justify" vertical="center" wrapText="1"/>
    </xf>
    <xf numFmtId="0" fontId="54" fillId="0" borderId="5" xfId="0" applyFont="1" applyBorder="1" applyAlignment="1">
      <alignment horizontal="center" vertical="center" wrapText="1"/>
    </xf>
    <xf numFmtId="0" fontId="54" fillId="0" borderId="15" xfId="0" applyFont="1" applyBorder="1" applyAlignment="1">
      <alignment horizontal="justify" vertical="center" wrapText="1"/>
    </xf>
    <xf numFmtId="3" fontId="54" fillId="0" borderId="5" xfId="0" applyNumberFormat="1" applyFont="1" applyBorder="1" applyAlignment="1">
      <alignment horizontal="right" vertical="center"/>
    </xf>
    <xf numFmtId="0" fontId="56" fillId="0" borderId="5" xfId="0" applyFont="1" applyBorder="1" applyAlignment="1">
      <alignment horizontal="right"/>
    </xf>
    <xf numFmtId="3" fontId="54" fillId="0" borderId="15" xfId="0" applyNumberFormat="1" applyFont="1" applyBorder="1" applyAlignment="1">
      <alignment horizontal="right" vertical="center"/>
    </xf>
    <xf numFmtId="0" fontId="54" fillId="0" borderId="2" xfId="0" applyFont="1" applyFill="1" applyBorder="1" applyAlignment="1">
      <alignment horizontal="justify" vertical="center" wrapText="1"/>
    </xf>
    <xf numFmtId="0" fontId="54" fillId="0" borderId="2" xfId="0" applyFont="1" applyFill="1" applyBorder="1" applyAlignment="1">
      <alignment horizontal="center" vertical="center" wrapText="1"/>
    </xf>
    <xf numFmtId="0" fontId="54" fillId="0" borderId="5" xfId="0" applyFont="1" applyFill="1" applyBorder="1" applyAlignment="1">
      <alignment horizontal="center" vertical="center" wrapText="1"/>
    </xf>
    <xf numFmtId="170" fontId="54" fillId="0" borderId="5" xfId="1" applyNumberFormat="1" applyFont="1" applyBorder="1" applyAlignment="1">
      <alignment horizontal="center" vertical="center" wrapText="1"/>
    </xf>
    <xf numFmtId="0" fontId="54" fillId="0" borderId="1" xfId="0" applyFont="1" applyFill="1" applyBorder="1" applyAlignment="1">
      <alignment horizontal="justify" vertical="center" wrapText="1"/>
    </xf>
    <xf numFmtId="0" fontId="54" fillId="0" borderId="1" xfId="0" applyFont="1" applyFill="1" applyBorder="1" applyAlignment="1">
      <alignment horizontal="center" vertical="center" wrapText="1"/>
    </xf>
    <xf numFmtId="0" fontId="54" fillId="0" borderId="2" xfId="0" quotePrefix="1" applyFont="1" applyBorder="1" applyAlignment="1">
      <alignment horizontal="justify" vertical="center" wrapText="1"/>
    </xf>
    <xf numFmtId="3" fontId="54" fillId="0" borderId="1" xfId="0" applyNumberFormat="1" applyFont="1" applyBorder="1" applyAlignment="1">
      <alignment horizontal="right" vertical="center" wrapText="1"/>
    </xf>
    <xf numFmtId="0" fontId="56" fillId="0" borderId="1" xfId="0" applyFont="1" applyBorder="1" applyAlignment="1">
      <alignment horizontal="right"/>
    </xf>
    <xf numFmtId="0" fontId="57" fillId="0" borderId="2" xfId="0" applyFont="1" applyBorder="1" applyAlignment="1">
      <alignment horizontal="center"/>
    </xf>
    <xf numFmtId="0" fontId="58" fillId="0" borderId="1" xfId="0" applyFont="1" applyBorder="1" applyAlignment="1">
      <alignment horizontal="center" vertical="center" wrapText="1"/>
    </xf>
    <xf numFmtId="0" fontId="58" fillId="0" borderId="1" xfId="0" quotePrefix="1" applyFont="1" applyBorder="1" applyAlignment="1">
      <alignment horizontal="left" vertical="center" wrapText="1"/>
    </xf>
    <xf numFmtId="0" fontId="58" fillId="0" borderId="1" xfId="0" applyFont="1" applyBorder="1" applyAlignment="1">
      <alignment horizontal="center" vertical="center"/>
    </xf>
    <xf numFmtId="165" fontId="58" fillId="0" borderId="1" xfId="1" applyNumberFormat="1" applyFont="1" applyBorder="1" applyAlignment="1">
      <alignment vertical="center"/>
    </xf>
    <xf numFmtId="0" fontId="59" fillId="0" borderId="1" xfId="0" applyFont="1" applyBorder="1" applyAlignment="1">
      <alignment horizontal="right"/>
    </xf>
    <xf numFmtId="0" fontId="58" fillId="0" borderId="1" xfId="0" quotePrefix="1" applyFont="1" applyBorder="1" applyAlignment="1">
      <alignment horizontal="left" wrapText="1"/>
    </xf>
    <xf numFmtId="165" fontId="58" fillId="0" borderId="1" xfId="1" applyNumberFormat="1" applyFont="1" applyBorder="1" applyAlignment="1">
      <alignment horizontal="left" vertical="center"/>
    </xf>
    <xf numFmtId="0" fontId="58" fillId="0" borderId="1" xfId="0" applyFont="1" applyBorder="1" applyAlignment="1">
      <alignment wrapText="1"/>
    </xf>
    <xf numFmtId="0" fontId="58" fillId="0" borderId="1" xfId="0" applyFont="1" applyBorder="1" applyAlignment="1">
      <alignment horizontal="left" vertical="center" wrapText="1"/>
    </xf>
    <xf numFmtId="37" fontId="58" fillId="0" borderId="1" xfId="1" applyNumberFormat="1" applyFont="1" applyBorder="1" applyAlignment="1">
      <alignment vertical="center"/>
    </xf>
    <xf numFmtId="0" fontId="58" fillId="0" borderId="1" xfId="0" quotePrefix="1" applyFont="1" applyBorder="1" applyAlignment="1">
      <alignment wrapText="1"/>
    </xf>
    <xf numFmtId="0" fontId="58" fillId="0" borderId="1" xfId="0" quotePrefix="1" applyFont="1" applyBorder="1" applyAlignment="1">
      <alignment vertical="center" wrapText="1"/>
    </xf>
    <xf numFmtId="0" fontId="54" fillId="0" borderId="1" xfId="0" applyFont="1" applyBorder="1" applyAlignment="1">
      <alignment horizontal="left" vertical="center" wrapText="1"/>
    </xf>
    <xf numFmtId="0" fontId="58" fillId="0" borderId="1" xfId="0" applyFont="1" applyBorder="1" applyAlignment="1">
      <alignment vertical="center" wrapText="1"/>
    </xf>
    <xf numFmtId="0" fontId="58" fillId="0" borderId="5" xfId="0" applyFont="1" applyBorder="1" applyAlignment="1">
      <alignment horizontal="left" vertical="center" wrapText="1"/>
    </xf>
    <xf numFmtId="0" fontId="58" fillId="0" borderId="5" xfId="0" applyFont="1" applyBorder="1" applyAlignment="1">
      <alignment horizontal="center" vertical="center" wrapText="1"/>
    </xf>
    <xf numFmtId="0" fontId="58" fillId="0" borderId="15" xfId="0" applyFont="1" applyBorder="1" applyAlignment="1">
      <alignment wrapText="1"/>
    </xf>
    <xf numFmtId="0" fontId="58" fillId="0" borderId="5" xfId="0" applyFont="1" applyBorder="1" applyAlignment="1">
      <alignment horizontal="center" vertical="center"/>
    </xf>
    <xf numFmtId="165" fontId="58" fillId="0" borderId="5" xfId="1" applyNumberFormat="1" applyFont="1" applyBorder="1" applyAlignment="1">
      <alignment vertical="center"/>
    </xf>
    <xf numFmtId="0" fontId="58" fillId="0" borderId="15" xfId="0" quotePrefix="1" applyFont="1" applyBorder="1" applyAlignment="1">
      <alignment wrapText="1"/>
    </xf>
    <xf numFmtId="0" fontId="56" fillId="0" borderId="1" xfId="0" applyFont="1" applyBorder="1"/>
    <xf numFmtId="0" fontId="56" fillId="0" borderId="1" xfId="0" applyFont="1" applyBorder="1" applyAlignment="1">
      <alignment horizontal="center"/>
    </xf>
    <xf numFmtId="0" fontId="54" fillId="7" borderId="5" xfId="0" applyFont="1" applyFill="1" applyBorder="1" applyAlignment="1">
      <alignment horizontal="justify" vertical="center" wrapText="1"/>
    </xf>
    <xf numFmtId="0" fontId="61" fillId="0" borderId="5" xfId="0" applyFont="1" applyBorder="1" applyAlignment="1">
      <alignment horizontal="left" vertical="center" wrapText="1"/>
    </xf>
    <xf numFmtId="0" fontId="60" fillId="0" borderId="11" xfId="0" applyFont="1" applyBorder="1" applyAlignment="1">
      <alignment horizontal="center" vertical="center" wrapText="1"/>
    </xf>
    <xf numFmtId="168" fontId="54" fillId="0" borderId="5" xfId="0" applyNumberFormat="1" applyFont="1" applyBorder="1" applyAlignment="1">
      <alignment horizontal="right" vertical="center"/>
    </xf>
    <xf numFmtId="0" fontId="56" fillId="0" borderId="0" xfId="0" applyFont="1" applyAlignment="1">
      <alignment horizontal="right"/>
    </xf>
    <xf numFmtId="170" fontId="54" fillId="0" borderId="1" xfId="1" applyNumberFormat="1" applyFont="1" applyBorder="1" applyAlignment="1">
      <alignment horizontal="center" vertical="center" wrapText="1"/>
    </xf>
    <xf numFmtId="167" fontId="54" fillId="0" borderId="1" xfId="1" applyNumberFormat="1" applyFont="1" applyBorder="1" applyAlignment="1">
      <alignment horizontal="center" vertical="center" wrapText="1"/>
    </xf>
    <xf numFmtId="3" fontId="54" fillId="0" borderId="2" xfId="0" applyNumberFormat="1" applyFont="1" applyBorder="1" applyAlignment="1">
      <alignment horizontal="center" vertical="center" wrapText="1"/>
    </xf>
    <xf numFmtId="0" fontId="60" fillId="0" borderId="1" xfId="0" applyFont="1" applyBorder="1" applyAlignment="1">
      <alignment horizontal="center" vertical="center" wrapText="1"/>
    </xf>
    <xf numFmtId="3" fontId="54" fillId="0" borderId="1" xfId="0" applyNumberFormat="1" applyFont="1" applyBorder="1" applyAlignment="1">
      <alignment horizontal="right" vertical="center"/>
    </xf>
    <xf numFmtId="170" fontId="54" fillId="0" borderId="5" xfId="1" applyNumberFormat="1" applyFont="1" applyBorder="1" applyAlignment="1">
      <alignment horizontal="right" vertical="center" wrapText="1"/>
    </xf>
    <xf numFmtId="0" fontId="56" fillId="0" borderId="5" xfId="0" applyFont="1" applyBorder="1" applyAlignment="1">
      <alignment horizontal="right" vertical="center"/>
    </xf>
    <xf numFmtId="0" fontId="54" fillId="0" borderId="15" xfId="0" applyFont="1" applyFill="1" applyBorder="1" applyAlignment="1">
      <alignment horizontal="justify" vertical="center" wrapText="1"/>
    </xf>
    <xf numFmtId="165" fontId="61" fillId="0" borderId="5" xfId="1" applyNumberFormat="1" applyFont="1" applyBorder="1" applyAlignment="1">
      <alignment vertical="center"/>
    </xf>
    <xf numFmtId="3" fontId="29" fillId="0" borderId="4" xfId="0" applyNumberFormat="1" applyFont="1" applyBorder="1" applyAlignment="1">
      <alignment horizontal="right"/>
    </xf>
    <xf numFmtId="169" fontId="29" fillId="0" borderId="1" xfId="1" applyNumberFormat="1" applyFont="1" applyBorder="1" applyAlignment="1">
      <alignment horizontal="right" vertical="center" wrapText="1"/>
    </xf>
    <xf numFmtId="0" fontId="29" fillId="0" borderId="1" xfId="0" applyFont="1" applyBorder="1" applyAlignment="1">
      <alignment horizontal="right" vertical="center" wrapText="1"/>
    </xf>
    <xf numFmtId="3" fontId="35" fillId="0" borderId="1" xfId="0" applyNumberFormat="1" applyFont="1" applyFill="1" applyBorder="1" applyAlignment="1">
      <alignment horizontal="right" vertical="center"/>
    </xf>
    <xf numFmtId="0" fontId="0" fillId="0" borderId="0" xfId="0" applyFont="1" applyAlignment="1">
      <alignment horizontal="right"/>
    </xf>
    <xf numFmtId="0" fontId="0" fillId="0" borderId="2" xfId="0" applyFont="1" applyBorder="1" applyAlignment="1">
      <alignment horizontal="right"/>
    </xf>
    <xf numFmtId="0" fontId="55" fillId="0" borderId="5" xfId="0" applyFont="1" applyFill="1" applyBorder="1" applyAlignment="1">
      <alignment vertical="center" wrapText="1"/>
    </xf>
    <xf numFmtId="0" fontId="55" fillId="0" borderId="5" xfId="0" applyFont="1" applyFill="1" applyBorder="1" applyAlignment="1">
      <alignment horizontal="justify" vertical="center" wrapText="1"/>
    </xf>
    <xf numFmtId="0" fontId="5" fillId="0" borderId="2" xfId="0" applyFont="1" applyBorder="1" applyAlignment="1">
      <alignment horizontal="center" vertical="center" wrapText="1"/>
    </xf>
    <xf numFmtId="166" fontId="55" fillId="0" borderId="5" xfId="0" applyNumberFormat="1" applyFont="1" applyBorder="1" applyAlignment="1">
      <alignment horizontal="right"/>
    </xf>
    <xf numFmtId="3" fontId="55" fillId="0" borderId="5" xfId="0" applyNumberFormat="1" applyFont="1" applyBorder="1" applyAlignment="1">
      <alignment horizontal="right"/>
    </xf>
    <xf numFmtId="0" fontId="55" fillId="0" borderId="2" xfId="0" applyFont="1" applyBorder="1" applyAlignment="1">
      <alignment horizontal="center" vertical="center" wrapText="1"/>
    </xf>
    <xf numFmtId="0" fontId="55" fillId="0" borderId="1" xfId="0" applyFont="1" applyFill="1" applyBorder="1" applyAlignment="1">
      <alignment vertical="center" wrapText="1"/>
    </xf>
    <xf numFmtId="168" fontId="30" fillId="0" borderId="5" xfId="0" applyNumberFormat="1" applyFont="1" applyBorder="1" applyAlignment="1">
      <alignment horizontal="right"/>
    </xf>
    <xf numFmtId="0" fontId="54" fillId="0" borderId="1" xfId="0" quotePrefix="1" applyFont="1" applyBorder="1" applyAlignment="1">
      <alignment wrapText="1"/>
    </xf>
    <xf numFmtId="0" fontId="54" fillId="0" borderId="12" xfId="0" applyFont="1" applyBorder="1" applyAlignment="1">
      <alignment horizontal="center" vertical="center" wrapText="1"/>
    </xf>
    <xf numFmtId="165" fontId="54" fillId="0" borderId="1" xfId="1" applyNumberFormat="1" applyFont="1" applyBorder="1" applyAlignment="1">
      <alignment horizontal="center" vertical="center" wrapText="1"/>
    </xf>
    <xf numFmtId="165" fontId="54" fillId="0" borderId="2" xfId="1" applyNumberFormat="1" applyFont="1" applyBorder="1" applyAlignment="1">
      <alignment horizontal="center" vertical="center" wrapText="1"/>
    </xf>
    <xf numFmtId="0" fontId="54" fillId="0" borderId="1" xfId="0" applyFont="1" applyBorder="1" applyAlignment="1">
      <alignment horizontal="justify" vertical="center" wrapText="1"/>
    </xf>
    <xf numFmtId="165" fontId="54" fillId="0" borderId="1" xfId="1" applyNumberFormat="1" applyFont="1" applyBorder="1" applyAlignment="1">
      <alignment vertical="center" wrapText="1"/>
    </xf>
    <xf numFmtId="0" fontId="54" fillId="0" borderId="1" xfId="0" applyFont="1" applyBorder="1" applyAlignment="1">
      <alignment horizontal="right" vertical="center" wrapText="1"/>
    </xf>
    <xf numFmtId="0" fontId="56" fillId="0" borderId="2" xfId="0" applyFont="1" applyBorder="1" applyAlignment="1">
      <alignment horizontal="center"/>
    </xf>
    <xf numFmtId="0" fontId="54" fillId="8" borderId="2" xfId="0" applyFont="1" applyFill="1" applyBorder="1" applyAlignment="1">
      <alignment horizontal="justify" vertical="center" wrapText="1"/>
    </xf>
    <xf numFmtId="3" fontId="54" fillId="0" borderId="1" xfId="0" applyNumberFormat="1" applyFont="1" applyBorder="1" applyAlignment="1">
      <alignment horizontal="center" vertical="center" wrapText="1"/>
    </xf>
    <xf numFmtId="0" fontId="54" fillId="0" borderId="3" xfId="0" applyFont="1" applyBorder="1" applyAlignment="1">
      <alignment horizontal="center" vertical="center" wrapText="1"/>
    </xf>
    <xf numFmtId="0" fontId="54" fillId="0" borderId="1" xfId="0" quotePrefix="1" applyFont="1" applyFill="1" applyBorder="1" applyAlignment="1">
      <alignment horizontal="justify" vertical="center" wrapText="1"/>
    </xf>
    <xf numFmtId="0" fontId="54" fillId="0" borderId="2" xfId="0" quotePrefix="1" applyFont="1" applyFill="1" applyBorder="1" applyAlignment="1">
      <alignment horizontal="justify" vertical="center" wrapText="1"/>
    </xf>
    <xf numFmtId="171" fontId="54" fillId="0" borderId="1" xfId="1" applyNumberFormat="1" applyFont="1" applyBorder="1" applyAlignment="1">
      <alignment vertical="center" wrapText="1"/>
    </xf>
    <xf numFmtId="0" fontId="54" fillId="0" borderId="1" xfId="0" applyFont="1" applyBorder="1" applyAlignment="1">
      <alignment wrapText="1"/>
    </xf>
    <xf numFmtId="0" fontId="54" fillId="0" borderId="2" xfId="0" applyFont="1" applyBorder="1" applyAlignment="1">
      <alignment horizontal="center" vertical="center" wrapText="1"/>
    </xf>
    <xf numFmtId="0" fontId="54" fillId="8" borderId="1" xfId="0" applyFont="1" applyFill="1" applyBorder="1" applyAlignment="1">
      <alignment wrapText="1"/>
    </xf>
    <xf numFmtId="171" fontId="35" fillId="0" borderId="1" xfId="1" applyNumberFormat="1" applyFont="1" applyBorder="1" applyAlignment="1">
      <alignment vertical="center" wrapText="1"/>
    </xf>
    <xf numFmtId="0" fontId="54" fillId="0" borderId="2" xfId="0" applyFont="1" applyBorder="1" applyAlignment="1">
      <alignment wrapText="1"/>
    </xf>
    <xf numFmtId="0" fontId="55" fillId="0" borderId="1" xfId="0" applyFont="1" applyFill="1" applyBorder="1" applyAlignment="1">
      <alignment wrapText="1"/>
    </xf>
    <xf numFmtId="0" fontId="5" fillId="8" borderId="5" xfId="0" applyFont="1" applyFill="1" applyBorder="1" applyAlignment="1">
      <alignment horizontal="justify" vertical="center" wrapText="1"/>
    </xf>
    <xf numFmtId="0" fontId="60" fillId="0" borderId="12" xfId="0" applyFont="1" applyBorder="1" applyAlignment="1">
      <alignment horizontal="center" vertical="center" wrapText="1"/>
    </xf>
    <xf numFmtId="0" fontId="54" fillId="0" borderId="4" xfId="0" applyFont="1" applyFill="1" applyBorder="1" applyAlignment="1">
      <alignment horizontal="justify" vertical="center" wrapText="1"/>
    </xf>
    <xf numFmtId="0" fontId="54" fillId="0" borderId="9" xfId="0" applyFont="1" applyFill="1" applyBorder="1" applyAlignment="1">
      <alignment horizontal="center" vertical="center" wrapText="1"/>
    </xf>
    <xf numFmtId="165" fontId="55" fillId="0" borderId="1" xfId="1" applyNumberFormat="1" applyFont="1" applyBorder="1" applyAlignment="1">
      <alignment vertical="center" wrapText="1"/>
    </xf>
    <xf numFmtId="166" fontId="62" fillId="0" borderId="1" xfId="0" applyNumberFormat="1" applyFont="1" applyBorder="1" applyAlignment="1">
      <alignment horizontal="right"/>
    </xf>
    <xf numFmtId="0" fontId="40" fillId="0" borderId="1" xfId="0" applyFont="1" applyFill="1" applyBorder="1" applyAlignment="1">
      <alignment horizontal="justify" vertical="center" wrapText="1"/>
    </xf>
    <xf numFmtId="166" fontId="40" fillId="0" borderId="1" xfId="0" applyNumberFormat="1" applyFont="1" applyBorder="1" applyAlignment="1">
      <alignment horizontal="right"/>
    </xf>
    <xf numFmtId="167" fontId="40" fillId="0" borderId="1" xfId="0" applyNumberFormat="1" applyFont="1" applyBorder="1" applyAlignment="1">
      <alignment horizontal="right"/>
    </xf>
    <xf numFmtId="0" fontId="25" fillId="5" borderId="15" xfId="0" applyFont="1" applyFill="1" applyBorder="1" applyAlignment="1">
      <alignment horizontal="center" vertical="center"/>
    </xf>
    <xf numFmtId="0" fontId="25" fillId="5" borderId="5" xfId="0" applyFont="1" applyFill="1" applyBorder="1" applyAlignment="1">
      <alignment horizontal="justify" vertical="center" wrapText="1"/>
    </xf>
    <xf numFmtId="0" fontId="0" fillId="5" borderId="0" xfId="0" applyFill="1"/>
    <xf numFmtId="0" fontId="54" fillId="3" borderId="5" xfId="0" applyFont="1" applyFill="1" applyBorder="1" applyAlignment="1">
      <alignment horizontal="justify" vertical="center" wrapText="1"/>
    </xf>
    <xf numFmtId="0" fontId="54" fillId="3" borderId="1" xfId="0" applyFont="1" applyFill="1" applyBorder="1" applyAlignment="1">
      <alignment horizontal="center" vertical="center" wrapText="1"/>
    </xf>
    <xf numFmtId="0" fontId="54" fillId="3" borderId="2" xfId="0" quotePrefix="1" applyFont="1" applyFill="1" applyBorder="1" applyAlignment="1">
      <alignment wrapText="1"/>
    </xf>
    <xf numFmtId="0" fontId="54" fillId="3" borderId="12" xfId="0" applyFont="1" applyFill="1" applyBorder="1" applyAlignment="1">
      <alignment horizontal="center" vertical="center" wrapText="1"/>
    </xf>
    <xf numFmtId="170" fontId="54" fillId="3" borderId="5" xfId="1" applyNumberFormat="1" applyFont="1" applyFill="1" applyBorder="1" applyAlignment="1">
      <alignment horizontal="center" vertical="center" wrapText="1"/>
    </xf>
    <xf numFmtId="0" fontId="54" fillId="3" borderId="2" xfId="0" applyFont="1" applyFill="1" applyBorder="1" applyAlignment="1">
      <alignment wrapText="1"/>
    </xf>
    <xf numFmtId="0" fontId="54" fillId="3" borderId="1" xfId="0" applyFont="1" applyFill="1" applyBorder="1" applyAlignment="1">
      <alignment wrapText="1"/>
    </xf>
    <xf numFmtId="0" fontId="0" fillId="0" borderId="15" xfId="0" applyFill="1" applyBorder="1"/>
    <xf numFmtId="0" fontId="54" fillId="0" borderId="1" xfId="0" quotePrefix="1" applyFont="1" applyFill="1" applyBorder="1" applyAlignment="1">
      <alignment wrapText="1"/>
    </xf>
    <xf numFmtId="170" fontId="54" fillId="0" borderId="5" xfId="1" applyNumberFormat="1" applyFont="1" applyFill="1" applyBorder="1" applyAlignment="1">
      <alignment horizontal="center" vertical="center" wrapText="1"/>
    </xf>
    <xf numFmtId="0" fontId="63" fillId="0" borderId="1" xfId="0" applyFont="1" applyFill="1" applyBorder="1" applyAlignment="1">
      <alignment horizontal="center" vertical="center" wrapText="1"/>
    </xf>
    <xf numFmtId="0" fontId="0" fillId="0" borderId="0" xfId="0" applyFill="1"/>
    <xf numFmtId="0" fontId="54" fillId="8" borderId="5" xfId="0" applyFont="1" applyFill="1" applyBorder="1" applyAlignment="1">
      <alignment horizontal="justify" vertical="center" wrapText="1"/>
    </xf>
    <xf numFmtId="0" fontId="54" fillId="0" borderId="15" xfId="0" applyFont="1" applyFill="1" applyBorder="1" applyAlignment="1">
      <alignment horizontal="center" vertical="center" wrapText="1"/>
    </xf>
    <xf numFmtId="3" fontId="54" fillId="0" borderId="5" xfId="0" applyNumberFormat="1" applyFont="1" applyFill="1" applyBorder="1" applyAlignment="1">
      <alignment horizontal="right" vertical="center"/>
    </xf>
    <xf numFmtId="168" fontId="54" fillId="0" borderId="5" xfId="0" applyNumberFormat="1" applyFont="1" applyFill="1" applyBorder="1" applyAlignment="1">
      <alignment horizontal="right" vertical="center"/>
    </xf>
    <xf numFmtId="0" fontId="56" fillId="0" borderId="5" xfId="0" applyFont="1" applyFill="1" applyBorder="1" applyAlignment="1">
      <alignment horizontal="right"/>
    </xf>
    <xf numFmtId="3" fontId="54" fillId="0" borderId="15" xfId="0" applyNumberFormat="1" applyFont="1" applyFill="1" applyBorder="1" applyAlignment="1">
      <alignment horizontal="right" vertical="center"/>
    </xf>
    <xf numFmtId="0" fontId="29" fillId="0" borderId="15" xfId="0" applyFont="1" applyFill="1" applyBorder="1" applyAlignment="1">
      <alignment horizontal="justify" vertical="center" wrapText="1"/>
    </xf>
    <xf numFmtId="0" fontId="25" fillId="5" borderId="1" xfId="0" applyFont="1" applyFill="1" applyBorder="1" applyAlignment="1">
      <alignment horizontal="center"/>
    </xf>
    <xf numFmtId="0" fontId="25" fillId="5" borderId="1" xfId="0" applyFont="1" applyFill="1" applyBorder="1"/>
    <xf numFmtId="0" fontId="43" fillId="0" borderId="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6" fillId="5" borderId="2" xfId="0" applyFont="1" applyFill="1" applyBorder="1" applyAlignment="1">
      <alignment horizontal="justify" vertical="center" wrapText="1"/>
    </xf>
    <xf numFmtId="0" fontId="25" fillId="5" borderId="1" xfId="0" applyFont="1" applyFill="1" applyBorder="1" applyAlignment="1">
      <alignment horizontal="center" vertical="center"/>
    </xf>
    <xf numFmtId="165" fontId="6" fillId="0" borderId="5" xfId="1" applyNumberFormat="1" applyFont="1" applyBorder="1" applyAlignment="1">
      <alignment horizontal="right" vertical="center" wrapText="1"/>
    </xf>
    <xf numFmtId="165" fontId="6" fillId="0" borderId="6" xfId="1" applyNumberFormat="1" applyFont="1" applyBorder="1" applyAlignment="1">
      <alignment horizontal="righ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7" fillId="0" borderId="10" xfId="0" applyFont="1" applyBorder="1" applyAlignment="1">
      <alignment horizontal="right" vertical="center" wrapText="1"/>
    </xf>
    <xf numFmtId="0" fontId="15" fillId="0" borderId="0" xfId="0" applyFont="1" applyBorder="1" applyAlignment="1">
      <alignment horizontal="left" vertical="center" wrapText="1"/>
    </xf>
    <xf numFmtId="0" fontId="7" fillId="0" borderId="0" xfId="0" applyFont="1" applyBorder="1" applyAlignment="1">
      <alignment horizontal="left" vertical="center" wrapText="1"/>
    </xf>
    <xf numFmtId="0" fontId="25" fillId="0" borderId="1" xfId="0" applyFont="1" applyBorder="1" applyAlignment="1">
      <alignment horizontal="center" vertical="center" wrapText="1"/>
    </xf>
    <xf numFmtId="0" fontId="37" fillId="0" borderId="0" xfId="0" applyFont="1" applyBorder="1" applyAlignment="1">
      <alignment horizontal="center" vertical="top"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0" xfId="0" applyFont="1" applyAlignment="1">
      <alignment horizontal="center" wrapText="1"/>
    </xf>
    <xf numFmtId="0" fontId="5" fillId="0" borderId="0" xfId="0" applyFont="1" applyAlignment="1">
      <alignment horizontal="center"/>
    </xf>
    <xf numFmtId="0" fontId="25" fillId="2" borderId="2" xfId="0" applyFont="1" applyFill="1" applyBorder="1" applyAlignment="1">
      <alignment horizontal="left" vertical="center"/>
    </xf>
    <xf numFmtId="0" fontId="25" fillId="2" borderId="12" xfId="0" applyFont="1" applyFill="1" applyBorder="1" applyAlignment="1">
      <alignment horizontal="left" vertical="center"/>
    </xf>
    <xf numFmtId="0" fontId="25" fillId="2" borderId="3" xfId="0" applyFont="1" applyFill="1" applyBorder="1" applyAlignment="1">
      <alignment horizontal="left" vertical="center"/>
    </xf>
    <xf numFmtId="0" fontId="5" fillId="0" borderId="10" xfId="0" applyFont="1" applyBorder="1" applyAlignment="1">
      <alignment horizontal="center" wrapText="1"/>
    </xf>
    <xf numFmtId="0" fontId="5" fillId="0" borderId="10" xfId="0" applyFont="1" applyBorder="1" applyAlignment="1">
      <alignment horizontal="center"/>
    </xf>
    <xf numFmtId="0" fontId="25" fillId="0" borderId="0" xfId="0" applyFont="1" applyAlignment="1">
      <alignment horizontal="left"/>
    </xf>
    <xf numFmtId="0" fontId="29" fillId="0" borderId="0" xfId="0" applyFont="1" applyAlignment="1">
      <alignment horizontal="center" wrapText="1"/>
    </xf>
    <xf numFmtId="0" fontId="29" fillId="0" borderId="0" xfId="0" applyFont="1" applyAlignment="1">
      <alignment horizontal="center"/>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thuvienphapluat.vn/van-ban/cong-nghe-thong-tin/nghi-dinh-85-2016-nd-cp-bao-dam-an-toan-he-thong-thong-tin-theo-cap-do-317475.aspx"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66"/>
  <sheetViews>
    <sheetView zoomScale="70" zoomScaleNormal="70" workbookViewId="0">
      <pane ySplit="7" topLeftCell="A384" activePane="bottomLeft" state="frozen"/>
      <selection pane="bottomLeft" activeCell="F309" sqref="F309"/>
    </sheetView>
  </sheetViews>
  <sheetFormatPr defaultColWidth="9.125" defaultRowHeight="15.75" outlineLevelRow="1" x14ac:dyDescent="0.2"/>
  <cols>
    <col min="1" max="1" width="5.375" style="66" customWidth="1"/>
    <col min="2" max="2" width="41.125" style="68" customWidth="1"/>
    <col min="3" max="3" width="16.25" style="66" customWidth="1"/>
    <col min="4" max="4" width="31.25" style="68" customWidth="1"/>
    <col min="5" max="5" width="58.625" style="141" customWidth="1"/>
    <col min="6" max="6" width="20.875" style="154" customWidth="1"/>
    <col min="7" max="7" width="22.375" style="66" customWidth="1"/>
    <col min="8" max="8" width="9.125" style="114"/>
    <col min="9" max="9" width="11.25" style="114" bestFit="1" customWidth="1"/>
    <col min="10" max="16384" width="9.125" style="114"/>
  </cols>
  <sheetData>
    <row r="1" spans="1:18" s="113" customFormat="1" ht="41.25" customHeight="1" x14ac:dyDescent="0.2">
      <c r="A1" s="530" t="s">
        <v>1174</v>
      </c>
      <c r="B1" s="530"/>
      <c r="C1" s="530"/>
      <c r="D1" s="530"/>
      <c r="E1" s="530"/>
      <c r="F1" s="530"/>
      <c r="G1" s="530"/>
    </row>
    <row r="2" spans="1:18" s="113" customFormat="1" ht="54.75" customHeight="1" x14ac:dyDescent="0.2">
      <c r="A2" s="112"/>
      <c r="B2" s="532"/>
      <c r="C2" s="533"/>
      <c r="D2" s="533"/>
      <c r="E2" s="533"/>
      <c r="F2" s="533"/>
      <c r="G2" s="533"/>
    </row>
    <row r="3" spans="1:18" x14ac:dyDescent="0.2">
      <c r="A3" s="531" t="s">
        <v>192</v>
      </c>
      <c r="B3" s="531"/>
      <c r="C3" s="531"/>
      <c r="D3" s="531"/>
      <c r="E3" s="531"/>
      <c r="F3" s="531"/>
      <c r="G3" s="531"/>
    </row>
    <row r="4" spans="1:18" s="115" customFormat="1" x14ac:dyDescent="0.2">
      <c r="A4" s="528" t="s">
        <v>101</v>
      </c>
      <c r="B4" s="528" t="s">
        <v>195</v>
      </c>
      <c r="C4" s="528" t="s">
        <v>404</v>
      </c>
      <c r="D4" s="528" t="s">
        <v>193</v>
      </c>
      <c r="E4" s="528" t="s">
        <v>194</v>
      </c>
      <c r="F4" s="526" t="s">
        <v>196</v>
      </c>
      <c r="G4" s="528" t="s">
        <v>1</v>
      </c>
      <c r="N4" s="112"/>
      <c r="O4" s="112"/>
      <c r="P4" s="116"/>
      <c r="Q4" s="112"/>
      <c r="R4" s="112"/>
    </row>
    <row r="5" spans="1:18" s="115" customFormat="1" x14ac:dyDescent="0.2">
      <c r="A5" s="529"/>
      <c r="B5" s="529"/>
      <c r="C5" s="529"/>
      <c r="D5" s="529"/>
      <c r="E5" s="529"/>
      <c r="F5" s="527"/>
      <c r="G5" s="529"/>
      <c r="N5" s="112"/>
      <c r="O5" s="112"/>
      <c r="P5" s="116"/>
      <c r="Q5" s="112"/>
      <c r="R5" s="112"/>
    </row>
    <row r="6" spans="1:18" s="142" customFormat="1" x14ac:dyDescent="0.2">
      <c r="A6" s="117">
        <v>1</v>
      </c>
      <c r="B6" s="117">
        <v>2</v>
      </c>
      <c r="C6" s="117">
        <v>3</v>
      </c>
      <c r="D6" s="117">
        <v>4</v>
      </c>
      <c r="E6" s="117">
        <v>5</v>
      </c>
      <c r="F6" s="152">
        <v>6</v>
      </c>
      <c r="G6" s="117">
        <v>7</v>
      </c>
      <c r="P6" s="143"/>
    </row>
    <row r="7" spans="1:18" s="115" customFormat="1" ht="26.25" customHeight="1" x14ac:dyDescent="0.2">
      <c r="A7" s="158"/>
      <c r="B7" s="158" t="s">
        <v>893</v>
      </c>
      <c r="C7" s="158"/>
      <c r="D7" s="158"/>
      <c r="E7" s="158"/>
      <c r="F7" s="159">
        <f>F8+F13+F44+F89+F111+F129+F145+F187+F210+F239+F247+F303+F309+F384+F413+F424+F451+F471+F487+F518+F532+F561+F577+F595+F612+F632+F652+F684+F692+F712+F735+F769+F811+F823+F828+F852+F855+F861+F865+F867+F870+F872+F874+F876+F890</f>
        <v>27410810.682</v>
      </c>
      <c r="G7" s="158"/>
      <c r="P7" s="112"/>
    </row>
    <row r="8" spans="1:18" s="115" customFormat="1" ht="26.25" customHeight="1" x14ac:dyDescent="0.2">
      <c r="A8" s="164"/>
      <c r="B8" s="161" t="s">
        <v>1236</v>
      </c>
      <c r="C8" s="164"/>
      <c r="D8" s="164"/>
      <c r="E8" s="164"/>
      <c r="F8" s="186">
        <f>SUM(F9:F12)</f>
        <v>130000</v>
      </c>
      <c r="G8" s="164"/>
      <c r="P8" s="112"/>
    </row>
    <row r="9" spans="1:18" s="113" customFormat="1" ht="36" hidden="1" customHeight="1" outlineLevel="1" x14ac:dyDescent="0.2">
      <c r="A9" s="24">
        <v>1</v>
      </c>
      <c r="B9" s="118" t="s">
        <v>197</v>
      </c>
      <c r="C9" s="24" t="s">
        <v>198</v>
      </c>
      <c r="D9" s="24"/>
      <c r="E9" s="119"/>
      <c r="F9" s="163">
        <v>30000</v>
      </c>
      <c r="G9" s="24" t="s">
        <v>200</v>
      </c>
    </row>
    <row r="10" spans="1:18" ht="41.25" hidden="1" customHeight="1" outlineLevel="1" x14ac:dyDescent="0.2">
      <c r="A10" s="24">
        <v>2</v>
      </c>
      <c r="B10" s="118" t="s">
        <v>199</v>
      </c>
      <c r="C10" s="24" t="s">
        <v>198</v>
      </c>
      <c r="D10" s="24"/>
      <c r="E10" s="110"/>
      <c r="F10" s="163">
        <v>30000</v>
      </c>
      <c r="G10" s="24" t="s">
        <v>200</v>
      </c>
    </row>
    <row r="11" spans="1:18" ht="31.5" hidden="1" outlineLevel="1" x14ac:dyDescent="0.2">
      <c r="A11" s="24">
        <v>3</v>
      </c>
      <c r="B11" s="118" t="s">
        <v>201</v>
      </c>
      <c r="C11" s="24" t="s">
        <v>198</v>
      </c>
      <c r="D11" s="24"/>
      <c r="E11" s="110"/>
      <c r="F11" s="163">
        <v>50000</v>
      </c>
      <c r="G11" s="24" t="s">
        <v>200</v>
      </c>
    </row>
    <row r="12" spans="1:18" ht="63" hidden="1" outlineLevel="1" x14ac:dyDescent="0.2">
      <c r="A12" s="24">
        <v>4</v>
      </c>
      <c r="B12" s="121" t="s">
        <v>202</v>
      </c>
      <c r="C12" s="120" t="s">
        <v>198</v>
      </c>
      <c r="D12" s="120"/>
      <c r="E12" s="122"/>
      <c r="F12" s="163">
        <v>20000</v>
      </c>
      <c r="G12" s="120" t="s">
        <v>200</v>
      </c>
    </row>
    <row r="13" spans="1:18" ht="26.25" customHeight="1" collapsed="1" x14ac:dyDescent="0.2">
      <c r="A13" s="160"/>
      <c r="B13" s="192" t="s">
        <v>1237</v>
      </c>
      <c r="C13" s="193"/>
      <c r="D13" s="193"/>
      <c r="E13" s="194"/>
      <c r="F13" s="166">
        <f>SUM(F14:F43)</f>
        <v>1370000</v>
      </c>
      <c r="G13" s="193"/>
    </row>
    <row r="14" spans="1:18" ht="18.75" hidden="1" customHeight="1" outlineLevel="1" x14ac:dyDescent="0.2">
      <c r="A14" s="24">
        <v>5</v>
      </c>
      <c r="B14" s="118" t="s">
        <v>205</v>
      </c>
      <c r="C14" s="24"/>
      <c r="D14" s="110"/>
      <c r="E14" s="110"/>
      <c r="F14" s="163">
        <v>483000</v>
      </c>
      <c r="G14" s="144" t="s">
        <v>263</v>
      </c>
    </row>
    <row r="15" spans="1:18" ht="63" hidden="1" outlineLevel="1" x14ac:dyDescent="0.2">
      <c r="A15" s="24">
        <v>6</v>
      </c>
      <c r="B15" s="110" t="s">
        <v>203</v>
      </c>
      <c r="C15" s="155" t="s">
        <v>204</v>
      </c>
      <c r="D15" s="145"/>
      <c r="E15" s="110" t="s">
        <v>206</v>
      </c>
      <c r="F15" s="163">
        <v>120000</v>
      </c>
      <c r="G15" s="24" t="s">
        <v>263</v>
      </c>
    </row>
    <row r="16" spans="1:18" ht="78.75" hidden="1" outlineLevel="1" x14ac:dyDescent="0.2">
      <c r="A16" s="24">
        <v>7</v>
      </c>
      <c r="B16" s="110" t="s">
        <v>207</v>
      </c>
      <c r="C16" s="155" t="s">
        <v>208</v>
      </c>
      <c r="D16" s="145"/>
      <c r="E16" s="110" t="s">
        <v>209</v>
      </c>
      <c r="F16" s="163">
        <v>80000</v>
      </c>
      <c r="G16" s="24" t="s">
        <v>263</v>
      </c>
    </row>
    <row r="17" spans="1:7" ht="31.5" hidden="1" outlineLevel="1" x14ac:dyDescent="0.2">
      <c r="A17" s="24">
        <v>8</v>
      </c>
      <c r="B17" s="110" t="s">
        <v>210</v>
      </c>
      <c r="C17" s="24" t="s">
        <v>211</v>
      </c>
      <c r="D17" s="110"/>
      <c r="E17" s="110" t="s">
        <v>212</v>
      </c>
      <c r="F17" s="163">
        <v>49000</v>
      </c>
      <c r="G17" s="24" t="s">
        <v>263</v>
      </c>
    </row>
    <row r="18" spans="1:7" ht="63" hidden="1" outlineLevel="1" x14ac:dyDescent="0.2">
      <c r="A18" s="24">
        <v>9</v>
      </c>
      <c r="B18" s="110" t="s">
        <v>213</v>
      </c>
      <c r="C18" s="24" t="s">
        <v>208</v>
      </c>
      <c r="D18" s="110"/>
      <c r="E18" s="110" t="s">
        <v>214</v>
      </c>
      <c r="F18" s="163">
        <v>28000</v>
      </c>
      <c r="G18" s="24" t="s">
        <v>263</v>
      </c>
    </row>
    <row r="19" spans="1:7" ht="110.25" hidden="1" outlineLevel="1" x14ac:dyDescent="0.2">
      <c r="A19" s="24">
        <v>10</v>
      </c>
      <c r="B19" s="110" t="s">
        <v>215</v>
      </c>
      <c r="C19" s="24" t="s">
        <v>216</v>
      </c>
      <c r="D19" s="110"/>
      <c r="E19" s="110" t="s">
        <v>217</v>
      </c>
      <c r="F19" s="163">
        <v>56000</v>
      </c>
      <c r="G19" s="24" t="s">
        <v>263</v>
      </c>
    </row>
    <row r="20" spans="1:7" ht="126" hidden="1" outlineLevel="1" x14ac:dyDescent="0.2">
      <c r="A20" s="24">
        <v>11</v>
      </c>
      <c r="B20" s="110" t="s">
        <v>218</v>
      </c>
      <c r="C20" s="24" t="s">
        <v>219</v>
      </c>
      <c r="D20" s="110"/>
      <c r="E20" s="110" t="s">
        <v>220</v>
      </c>
      <c r="F20" s="163">
        <v>150000</v>
      </c>
      <c r="G20" s="24" t="s">
        <v>263</v>
      </c>
    </row>
    <row r="21" spans="1:7" ht="78.75" hidden="1" outlineLevel="1" x14ac:dyDescent="0.2">
      <c r="A21" s="24">
        <v>12</v>
      </c>
      <c r="B21" s="110" t="s">
        <v>221</v>
      </c>
      <c r="C21" s="24" t="s">
        <v>222</v>
      </c>
      <c r="D21" s="110"/>
      <c r="E21" s="110" t="s">
        <v>223</v>
      </c>
      <c r="F21" s="163">
        <v>50000</v>
      </c>
      <c r="G21" s="24" t="s">
        <v>263</v>
      </c>
    </row>
    <row r="22" spans="1:7" ht="110.25" hidden="1" outlineLevel="1" x14ac:dyDescent="0.2">
      <c r="A22" s="24">
        <v>13</v>
      </c>
      <c r="B22" s="110" t="s">
        <v>224</v>
      </c>
      <c r="C22" s="24" t="s">
        <v>225</v>
      </c>
      <c r="D22" s="110"/>
      <c r="E22" s="110" t="s">
        <v>226</v>
      </c>
      <c r="F22" s="163">
        <v>30000</v>
      </c>
      <c r="G22" s="24" t="s">
        <v>263</v>
      </c>
    </row>
    <row r="23" spans="1:7" ht="63" hidden="1" outlineLevel="1" x14ac:dyDescent="0.2">
      <c r="A23" s="24">
        <v>14</v>
      </c>
      <c r="B23" s="110" t="s">
        <v>227</v>
      </c>
      <c r="C23" s="24" t="s">
        <v>208</v>
      </c>
      <c r="D23" s="110"/>
      <c r="E23" s="110" t="s">
        <v>228</v>
      </c>
      <c r="F23" s="163">
        <v>30000</v>
      </c>
      <c r="G23" s="24" t="s">
        <v>263</v>
      </c>
    </row>
    <row r="24" spans="1:7" ht="31.5" hidden="1" outlineLevel="1" x14ac:dyDescent="0.2">
      <c r="A24" s="24">
        <v>15</v>
      </c>
      <c r="B24" s="110" t="s">
        <v>229</v>
      </c>
      <c r="C24" s="24" t="s">
        <v>230</v>
      </c>
      <c r="D24" s="110"/>
      <c r="E24" s="110" t="s">
        <v>231</v>
      </c>
      <c r="F24" s="163">
        <v>20000</v>
      </c>
      <c r="G24" s="24" t="s">
        <v>263</v>
      </c>
    </row>
    <row r="25" spans="1:7" ht="78.75" hidden="1" outlineLevel="1" x14ac:dyDescent="0.2">
      <c r="A25" s="24">
        <v>16</v>
      </c>
      <c r="B25" s="110" t="s">
        <v>232</v>
      </c>
      <c r="C25" s="24" t="s">
        <v>233</v>
      </c>
      <c r="D25" s="110"/>
      <c r="E25" s="110" t="s">
        <v>234</v>
      </c>
      <c r="F25" s="163">
        <v>20000</v>
      </c>
      <c r="G25" s="24" t="s">
        <v>263</v>
      </c>
    </row>
    <row r="26" spans="1:7" ht="63" hidden="1" outlineLevel="1" x14ac:dyDescent="0.2">
      <c r="A26" s="24">
        <v>17</v>
      </c>
      <c r="B26" s="110" t="s">
        <v>235</v>
      </c>
      <c r="C26" s="24" t="s">
        <v>208</v>
      </c>
      <c r="D26" s="110"/>
      <c r="E26" s="110" t="s">
        <v>1235</v>
      </c>
      <c r="F26" s="163">
        <v>50000</v>
      </c>
      <c r="G26" s="24" t="s">
        <v>263</v>
      </c>
    </row>
    <row r="27" spans="1:7" ht="63" hidden="1" outlineLevel="1" x14ac:dyDescent="0.2">
      <c r="A27" s="24">
        <v>18</v>
      </c>
      <c r="B27" s="110" t="s">
        <v>430</v>
      </c>
      <c r="C27" s="24" t="s">
        <v>208</v>
      </c>
      <c r="D27" s="110"/>
      <c r="E27" s="110" t="s">
        <v>429</v>
      </c>
      <c r="F27" s="163">
        <v>15000</v>
      </c>
      <c r="G27" s="24" t="s">
        <v>263</v>
      </c>
    </row>
    <row r="28" spans="1:7" ht="252" hidden="1" outlineLevel="1" x14ac:dyDescent="0.2">
      <c r="A28" s="24">
        <v>19</v>
      </c>
      <c r="B28" s="110" t="s">
        <v>236</v>
      </c>
      <c r="C28" s="24" t="s">
        <v>222</v>
      </c>
      <c r="D28" s="110"/>
      <c r="E28" s="110" t="s">
        <v>237</v>
      </c>
      <c r="F28" s="163">
        <v>40000</v>
      </c>
      <c r="G28" s="24" t="s">
        <v>263</v>
      </c>
    </row>
    <row r="29" spans="1:7" ht="157.5" hidden="1" outlineLevel="1" x14ac:dyDescent="0.2">
      <c r="A29" s="24">
        <v>20</v>
      </c>
      <c r="B29" s="110" t="s">
        <v>238</v>
      </c>
      <c r="C29" s="24" t="s">
        <v>208</v>
      </c>
      <c r="D29" s="110"/>
      <c r="E29" s="110" t="s">
        <v>239</v>
      </c>
      <c r="F29" s="163">
        <v>10000</v>
      </c>
      <c r="G29" s="24" t="s">
        <v>263</v>
      </c>
    </row>
    <row r="30" spans="1:7" ht="47.25" hidden="1" outlineLevel="1" x14ac:dyDescent="0.2">
      <c r="A30" s="24">
        <v>21</v>
      </c>
      <c r="B30" s="110" t="s">
        <v>405</v>
      </c>
      <c r="C30" s="24" t="s">
        <v>222</v>
      </c>
      <c r="D30" s="110"/>
      <c r="E30" s="110" t="s">
        <v>240</v>
      </c>
      <c r="F30" s="163">
        <v>10000</v>
      </c>
      <c r="G30" s="24" t="s">
        <v>263</v>
      </c>
    </row>
    <row r="31" spans="1:7" ht="173.25" hidden="1" outlineLevel="1" x14ac:dyDescent="0.2">
      <c r="A31" s="24">
        <v>22</v>
      </c>
      <c r="B31" s="110" t="s">
        <v>241</v>
      </c>
      <c r="C31" s="24" t="s">
        <v>243</v>
      </c>
      <c r="D31" s="110"/>
      <c r="E31" s="110" t="s">
        <v>242</v>
      </c>
      <c r="F31" s="163">
        <v>30000</v>
      </c>
      <c r="G31" s="24" t="s">
        <v>263</v>
      </c>
    </row>
    <row r="32" spans="1:7" ht="78.75" hidden="1" outlineLevel="1" x14ac:dyDescent="0.2">
      <c r="A32" s="24">
        <v>23</v>
      </c>
      <c r="B32" s="110" t="s">
        <v>244</v>
      </c>
      <c r="C32" s="24" t="s">
        <v>208</v>
      </c>
      <c r="D32" s="110"/>
      <c r="E32" s="110" t="s">
        <v>245</v>
      </c>
      <c r="F32" s="163">
        <v>5000</v>
      </c>
      <c r="G32" s="24" t="s">
        <v>263</v>
      </c>
    </row>
    <row r="33" spans="1:7" ht="63" hidden="1" outlineLevel="1" x14ac:dyDescent="0.2">
      <c r="A33" s="24">
        <v>24</v>
      </c>
      <c r="B33" s="110" t="s">
        <v>246</v>
      </c>
      <c r="C33" s="24" t="s">
        <v>211</v>
      </c>
      <c r="D33" s="110"/>
      <c r="E33" s="110" t="s">
        <v>406</v>
      </c>
      <c r="F33" s="163">
        <v>5000</v>
      </c>
      <c r="G33" s="24" t="s">
        <v>263</v>
      </c>
    </row>
    <row r="34" spans="1:7" ht="94.5" hidden="1" outlineLevel="1" x14ac:dyDescent="0.2">
      <c r="A34" s="24">
        <v>25</v>
      </c>
      <c r="B34" s="110" t="s">
        <v>247</v>
      </c>
      <c r="C34" s="24" t="s">
        <v>216</v>
      </c>
      <c r="D34" s="110"/>
      <c r="E34" s="110" t="s">
        <v>407</v>
      </c>
      <c r="F34" s="163">
        <v>5000</v>
      </c>
      <c r="G34" s="24" t="s">
        <v>263</v>
      </c>
    </row>
    <row r="35" spans="1:7" ht="31.5" hidden="1" outlineLevel="1" x14ac:dyDescent="0.2">
      <c r="A35" s="24">
        <v>26</v>
      </c>
      <c r="B35" s="110" t="s">
        <v>248</v>
      </c>
      <c r="C35" s="24" t="s">
        <v>208</v>
      </c>
      <c r="D35" s="110"/>
      <c r="E35" s="110" t="s">
        <v>408</v>
      </c>
      <c r="F35" s="163">
        <v>2000</v>
      </c>
      <c r="G35" s="24" t="s">
        <v>263</v>
      </c>
    </row>
    <row r="36" spans="1:7" ht="31.5" hidden="1" outlineLevel="1" x14ac:dyDescent="0.2">
      <c r="A36" s="24">
        <v>27</v>
      </c>
      <c r="B36" s="110" t="s">
        <v>249</v>
      </c>
      <c r="C36" s="24" t="s">
        <v>208</v>
      </c>
      <c r="D36" s="110"/>
      <c r="E36" s="110" t="s">
        <v>250</v>
      </c>
      <c r="F36" s="163">
        <v>5000</v>
      </c>
      <c r="G36" s="24" t="s">
        <v>263</v>
      </c>
    </row>
    <row r="37" spans="1:7" ht="63" hidden="1" outlineLevel="1" x14ac:dyDescent="0.2">
      <c r="A37" s="24">
        <v>28</v>
      </c>
      <c r="B37" s="110" t="s">
        <v>251</v>
      </c>
      <c r="C37" s="24" t="s">
        <v>211</v>
      </c>
      <c r="D37" s="110"/>
      <c r="E37" s="110" t="s">
        <v>409</v>
      </c>
      <c r="F37" s="163">
        <v>2000</v>
      </c>
      <c r="G37" s="24" t="s">
        <v>263</v>
      </c>
    </row>
    <row r="38" spans="1:7" ht="63" hidden="1" outlineLevel="1" x14ac:dyDescent="0.2">
      <c r="A38" s="24">
        <v>29</v>
      </c>
      <c r="B38" s="110" t="s">
        <v>252</v>
      </c>
      <c r="C38" s="24" t="s">
        <v>208</v>
      </c>
      <c r="D38" s="110"/>
      <c r="E38" s="110" t="s">
        <v>410</v>
      </c>
      <c r="F38" s="163">
        <v>3000</v>
      </c>
      <c r="G38" s="24" t="s">
        <v>263</v>
      </c>
    </row>
    <row r="39" spans="1:7" ht="31.5" hidden="1" outlineLevel="1" x14ac:dyDescent="0.2">
      <c r="A39" s="24">
        <v>30</v>
      </c>
      <c r="B39" s="110" t="s">
        <v>253</v>
      </c>
      <c r="C39" s="24" t="s">
        <v>211</v>
      </c>
      <c r="D39" s="110"/>
      <c r="E39" s="110" t="s">
        <v>254</v>
      </c>
      <c r="F39" s="163">
        <v>3000</v>
      </c>
      <c r="G39" s="24" t="s">
        <v>263</v>
      </c>
    </row>
    <row r="40" spans="1:7" ht="63" hidden="1" outlineLevel="1" x14ac:dyDescent="0.2">
      <c r="A40" s="24">
        <v>31</v>
      </c>
      <c r="B40" s="110" t="s">
        <v>255</v>
      </c>
      <c r="C40" s="24" t="s">
        <v>216</v>
      </c>
      <c r="D40" s="110"/>
      <c r="E40" s="110" t="s">
        <v>256</v>
      </c>
      <c r="F40" s="163">
        <v>5000</v>
      </c>
      <c r="G40" s="24" t="s">
        <v>263</v>
      </c>
    </row>
    <row r="41" spans="1:7" hidden="1" outlineLevel="1" x14ac:dyDescent="0.2">
      <c r="A41" s="24">
        <v>32</v>
      </c>
      <c r="B41" s="110" t="s">
        <v>257</v>
      </c>
      <c r="C41" s="24" t="s">
        <v>259</v>
      </c>
      <c r="D41" s="110"/>
      <c r="E41" s="110" t="s">
        <v>258</v>
      </c>
      <c r="F41" s="163">
        <v>19000</v>
      </c>
      <c r="G41" s="24" t="s">
        <v>263</v>
      </c>
    </row>
    <row r="42" spans="1:7" ht="94.5" hidden="1" outlineLevel="1" x14ac:dyDescent="0.2">
      <c r="A42" s="24">
        <v>33</v>
      </c>
      <c r="B42" s="110" t="s">
        <v>260</v>
      </c>
      <c r="C42" s="24" t="s">
        <v>216</v>
      </c>
      <c r="D42" s="110"/>
      <c r="E42" s="110" t="s">
        <v>261</v>
      </c>
      <c r="F42" s="163">
        <v>40000</v>
      </c>
      <c r="G42" s="24" t="s">
        <v>263</v>
      </c>
    </row>
    <row r="43" spans="1:7" ht="63" hidden="1" outlineLevel="1" x14ac:dyDescent="0.2">
      <c r="A43" s="24">
        <v>34</v>
      </c>
      <c r="B43" s="110" t="s">
        <v>262</v>
      </c>
      <c r="C43" s="24" t="s">
        <v>259</v>
      </c>
      <c r="D43" s="110"/>
      <c r="E43" s="110" t="s">
        <v>411</v>
      </c>
      <c r="F43" s="163">
        <v>5000</v>
      </c>
      <c r="G43" s="24" t="s">
        <v>263</v>
      </c>
    </row>
    <row r="44" spans="1:7" collapsed="1" x14ac:dyDescent="0.2">
      <c r="A44" s="160"/>
      <c r="B44" s="195" t="s">
        <v>327</v>
      </c>
      <c r="C44" s="193"/>
      <c r="D44" s="194"/>
      <c r="E44" s="194"/>
      <c r="F44" s="166">
        <f>SUM(F45:F88)</f>
        <v>294993.89</v>
      </c>
      <c r="G44" s="160"/>
    </row>
    <row r="45" spans="1:7" ht="173.25" hidden="1" outlineLevel="1" x14ac:dyDescent="0.2">
      <c r="A45" s="24">
        <v>35</v>
      </c>
      <c r="B45" s="122" t="s">
        <v>1238</v>
      </c>
      <c r="C45" s="120" t="s">
        <v>1240</v>
      </c>
      <c r="D45" s="122"/>
      <c r="E45" s="122" t="s">
        <v>1239</v>
      </c>
      <c r="F45" s="163">
        <v>8854</v>
      </c>
      <c r="G45" s="24" t="s">
        <v>327</v>
      </c>
    </row>
    <row r="46" spans="1:7" ht="189" hidden="1" outlineLevel="1" x14ac:dyDescent="0.2">
      <c r="A46" s="24">
        <v>36</v>
      </c>
      <c r="B46" s="122" t="s">
        <v>1241</v>
      </c>
      <c r="C46" s="120" t="s">
        <v>353</v>
      </c>
      <c r="D46" s="122"/>
      <c r="E46" s="122" t="s">
        <v>1242</v>
      </c>
      <c r="F46" s="163">
        <v>778</v>
      </c>
      <c r="G46" s="24" t="s">
        <v>327</v>
      </c>
    </row>
    <row r="47" spans="1:7" ht="141.75" hidden="1" outlineLevel="1" x14ac:dyDescent="0.2">
      <c r="A47" s="24">
        <v>37</v>
      </c>
      <c r="B47" s="122" t="s">
        <v>1243</v>
      </c>
      <c r="C47" s="120" t="s">
        <v>1245</v>
      </c>
      <c r="D47" s="122"/>
      <c r="E47" s="122" t="s">
        <v>1244</v>
      </c>
      <c r="F47" s="163">
        <v>492</v>
      </c>
      <c r="G47" s="24" t="s">
        <v>327</v>
      </c>
    </row>
    <row r="48" spans="1:7" ht="31.5" hidden="1" outlineLevel="1" x14ac:dyDescent="0.2">
      <c r="A48" s="24">
        <v>38</v>
      </c>
      <c r="B48" s="122" t="s">
        <v>1246</v>
      </c>
      <c r="C48" s="120" t="s">
        <v>340</v>
      </c>
      <c r="D48" s="122"/>
      <c r="E48" s="122"/>
      <c r="F48" s="163">
        <v>2400</v>
      </c>
      <c r="G48" s="24" t="s">
        <v>327</v>
      </c>
    </row>
    <row r="49" spans="1:7" ht="47.25" hidden="1" outlineLevel="1" x14ac:dyDescent="0.2">
      <c r="A49" s="24">
        <v>39</v>
      </c>
      <c r="B49" s="110" t="s">
        <v>264</v>
      </c>
      <c r="C49" s="24" t="s">
        <v>266</v>
      </c>
      <c r="D49" s="36"/>
      <c r="E49" s="110" t="s">
        <v>265</v>
      </c>
      <c r="F49" s="163">
        <v>20000</v>
      </c>
      <c r="G49" s="24" t="s">
        <v>327</v>
      </c>
    </row>
    <row r="50" spans="1:7" ht="78.75" hidden="1" outlineLevel="1" x14ac:dyDescent="0.2">
      <c r="A50" s="24">
        <v>40</v>
      </c>
      <c r="B50" s="110" t="s">
        <v>267</v>
      </c>
      <c r="C50" s="24" t="s">
        <v>269</v>
      </c>
      <c r="D50" s="36"/>
      <c r="E50" s="110" t="s">
        <v>268</v>
      </c>
      <c r="F50" s="163">
        <v>30000</v>
      </c>
      <c r="G50" s="24" t="s">
        <v>327</v>
      </c>
    </row>
    <row r="51" spans="1:7" ht="94.5" hidden="1" outlineLevel="1" x14ac:dyDescent="0.2">
      <c r="A51" s="24">
        <v>41</v>
      </c>
      <c r="B51" s="110" t="s">
        <v>270</v>
      </c>
      <c r="C51" s="24" t="s">
        <v>271</v>
      </c>
      <c r="D51" s="36"/>
      <c r="E51" s="110" t="s">
        <v>412</v>
      </c>
      <c r="F51" s="163">
        <v>15198</v>
      </c>
      <c r="G51" s="24" t="s">
        <v>327</v>
      </c>
    </row>
    <row r="52" spans="1:7" hidden="1" outlineLevel="1" x14ac:dyDescent="0.2">
      <c r="A52" s="24">
        <v>42</v>
      </c>
      <c r="B52" s="110" t="s">
        <v>272</v>
      </c>
      <c r="C52" s="24" t="s">
        <v>198</v>
      </c>
      <c r="D52" s="36"/>
      <c r="E52" s="110"/>
      <c r="F52" s="163">
        <v>29000</v>
      </c>
      <c r="G52" s="24" t="s">
        <v>327</v>
      </c>
    </row>
    <row r="53" spans="1:7" ht="31.5" hidden="1" outlineLevel="1" x14ac:dyDescent="0.2">
      <c r="A53" s="24">
        <v>43</v>
      </c>
      <c r="B53" s="110" t="s">
        <v>273</v>
      </c>
      <c r="C53" s="24" t="s">
        <v>198</v>
      </c>
      <c r="D53" s="36"/>
      <c r="E53" s="110" t="s">
        <v>413</v>
      </c>
      <c r="F53" s="163">
        <v>30000</v>
      </c>
      <c r="G53" s="24" t="s">
        <v>327</v>
      </c>
    </row>
    <row r="54" spans="1:7" ht="31.5" hidden="1" outlineLevel="1" x14ac:dyDescent="0.2">
      <c r="A54" s="24">
        <v>44</v>
      </c>
      <c r="B54" s="110" t="s">
        <v>274</v>
      </c>
      <c r="C54" s="24" t="s">
        <v>271</v>
      </c>
      <c r="D54" s="36"/>
      <c r="E54" s="110"/>
      <c r="F54" s="163">
        <v>3496</v>
      </c>
      <c r="G54" s="24" t="s">
        <v>327</v>
      </c>
    </row>
    <row r="55" spans="1:7" ht="267.75" hidden="1" outlineLevel="1" x14ac:dyDescent="0.2">
      <c r="A55" s="24">
        <v>45</v>
      </c>
      <c r="B55" s="110" t="s">
        <v>275</v>
      </c>
      <c r="C55" s="24" t="s">
        <v>198</v>
      </c>
      <c r="D55" s="36"/>
      <c r="E55" s="110" t="s">
        <v>276</v>
      </c>
      <c r="F55" s="163">
        <v>10830</v>
      </c>
      <c r="G55" s="24" t="s">
        <v>327</v>
      </c>
    </row>
    <row r="56" spans="1:7" ht="31.5" hidden="1" outlineLevel="1" x14ac:dyDescent="0.2">
      <c r="A56" s="24">
        <v>46</v>
      </c>
      <c r="B56" s="110" t="s">
        <v>277</v>
      </c>
      <c r="C56" s="24">
        <v>2023</v>
      </c>
      <c r="D56" s="36"/>
      <c r="E56" s="110"/>
      <c r="F56" s="163">
        <v>1000</v>
      </c>
      <c r="G56" s="24" t="s">
        <v>327</v>
      </c>
    </row>
    <row r="57" spans="1:7" ht="173.25" hidden="1" outlineLevel="1" x14ac:dyDescent="0.2">
      <c r="A57" s="24">
        <v>47</v>
      </c>
      <c r="B57" s="110" t="s">
        <v>278</v>
      </c>
      <c r="C57" s="24" t="s">
        <v>280</v>
      </c>
      <c r="D57" s="36"/>
      <c r="E57" s="110" t="s">
        <v>279</v>
      </c>
      <c r="F57" s="163">
        <v>61807</v>
      </c>
      <c r="G57" s="24" t="s">
        <v>327</v>
      </c>
    </row>
    <row r="58" spans="1:7" hidden="1" outlineLevel="1" x14ac:dyDescent="0.2">
      <c r="A58" s="24">
        <v>48</v>
      </c>
      <c r="B58" s="110" t="s">
        <v>281</v>
      </c>
      <c r="C58" s="24">
        <v>2021</v>
      </c>
      <c r="D58" s="36"/>
      <c r="E58" s="110"/>
      <c r="F58" s="163">
        <v>4000</v>
      </c>
      <c r="G58" s="24" t="s">
        <v>327</v>
      </c>
    </row>
    <row r="59" spans="1:7" ht="63" hidden="1" outlineLevel="1" x14ac:dyDescent="0.2">
      <c r="A59" s="24">
        <v>49</v>
      </c>
      <c r="B59" s="110" t="s">
        <v>282</v>
      </c>
      <c r="C59" s="24" t="s">
        <v>283</v>
      </c>
      <c r="D59" s="36"/>
      <c r="E59" s="110"/>
      <c r="F59" s="163"/>
      <c r="G59" s="24" t="s">
        <v>327</v>
      </c>
    </row>
    <row r="60" spans="1:7" ht="78.75" hidden="1" outlineLevel="1" x14ac:dyDescent="0.2">
      <c r="A60" s="24">
        <v>50</v>
      </c>
      <c r="B60" s="110" t="s">
        <v>285</v>
      </c>
      <c r="C60" s="24" t="s">
        <v>287</v>
      </c>
      <c r="D60" s="36"/>
      <c r="E60" s="110" t="s">
        <v>286</v>
      </c>
      <c r="F60" s="163"/>
      <c r="G60" s="24" t="s">
        <v>327</v>
      </c>
    </row>
    <row r="61" spans="1:7" ht="31.5" hidden="1" outlineLevel="1" x14ac:dyDescent="0.2">
      <c r="A61" s="24">
        <v>51</v>
      </c>
      <c r="B61" s="110" t="s">
        <v>288</v>
      </c>
      <c r="C61" s="24" t="s">
        <v>198</v>
      </c>
      <c r="D61" s="36"/>
      <c r="E61" s="110"/>
      <c r="F61" s="163"/>
      <c r="G61" s="24" t="s">
        <v>327</v>
      </c>
    </row>
    <row r="62" spans="1:7" ht="47.25" hidden="1" outlineLevel="1" x14ac:dyDescent="0.2">
      <c r="A62" s="24">
        <v>52</v>
      </c>
      <c r="B62" s="110" t="s">
        <v>289</v>
      </c>
      <c r="C62" s="24" t="s">
        <v>198</v>
      </c>
      <c r="D62" s="36"/>
      <c r="E62" s="110"/>
      <c r="F62" s="163"/>
      <c r="G62" s="24" t="s">
        <v>327</v>
      </c>
    </row>
    <row r="63" spans="1:7" ht="31.5" hidden="1" outlineLevel="1" x14ac:dyDescent="0.2">
      <c r="A63" s="24">
        <v>53</v>
      </c>
      <c r="B63" s="110" t="s">
        <v>290</v>
      </c>
      <c r="C63" s="24" t="s">
        <v>198</v>
      </c>
      <c r="D63" s="36"/>
      <c r="E63" s="110"/>
      <c r="F63" s="163"/>
      <c r="G63" s="24" t="s">
        <v>327</v>
      </c>
    </row>
    <row r="64" spans="1:7" ht="31.5" hidden="1" outlineLevel="1" x14ac:dyDescent="0.2">
      <c r="A64" s="24">
        <v>54</v>
      </c>
      <c r="B64" s="110" t="s">
        <v>291</v>
      </c>
      <c r="C64" s="24" t="s">
        <v>198</v>
      </c>
      <c r="D64" s="36"/>
      <c r="E64" s="110"/>
      <c r="F64" s="163"/>
      <c r="G64" s="24" t="s">
        <v>327</v>
      </c>
    </row>
    <row r="65" spans="1:7" ht="31.5" hidden="1" outlineLevel="1" x14ac:dyDescent="0.2">
      <c r="A65" s="24">
        <v>55</v>
      </c>
      <c r="B65" s="110" t="s">
        <v>292</v>
      </c>
      <c r="C65" s="24" t="s">
        <v>198</v>
      </c>
      <c r="D65" s="36"/>
      <c r="E65" s="110"/>
      <c r="F65" s="163"/>
      <c r="G65" s="24" t="s">
        <v>327</v>
      </c>
    </row>
    <row r="66" spans="1:7" ht="31.5" hidden="1" outlineLevel="1" x14ac:dyDescent="0.2">
      <c r="A66" s="24">
        <v>56</v>
      </c>
      <c r="B66" s="110" t="s">
        <v>293</v>
      </c>
      <c r="C66" s="24" t="s">
        <v>198</v>
      </c>
      <c r="D66" s="36"/>
      <c r="E66" s="110"/>
      <c r="F66" s="163"/>
      <c r="G66" s="24" t="s">
        <v>327</v>
      </c>
    </row>
    <row r="67" spans="1:7" ht="31.5" hidden="1" outlineLevel="1" x14ac:dyDescent="0.2">
      <c r="A67" s="24">
        <v>57</v>
      </c>
      <c r="B67" s="110" t="s">
        <v>294</v>
      </c>
      <c r="C67" s="24" t="s">
        <v>198</v>
      </c>
      <c r="D67" s="36"/>
      <c r="E67" s="110"/>
      <c r="F67" s="163"/>
      <c r="G67" s="24" t="s">
        <v>327</v>
      </c>
    </row>
    <row r="68" spans="1:7" ht="189" hidden="1" outlineLevel="1" x14ac:dyDescent="0.2">
      <c r="A68" s="24">
        <v>58</v>
      </c>
      <c r="B68" s="110" t="s">
        <v>295</v>
      </c>
      <c r="C68" s="24" t="s">
        <v>198</v>
      </c>
      <c r="D68" s="36"/>
      <c r="E68" s="110" t="s">
        <v>296</v>
      </c>
      <c r="F68" s="163">
        <v>4600</v>
      </c>
      <c r="G68" s="24" t="s">
        <v>327</v>
      </c>
    </row>
    <row r="69" spans="1:7" ht="47.25" hidden="1" outlineLevel="1" x14ac:dyDescent="0.2">
      <c r="A69" s="24">
        <v>59</v>
      </c>
      <c r="B69" s="110" t="s">
        <v>297</v>
      </c>
      <c r="C69" s="24" t="s">
        <v>271</v>
      </c>
      <c r="D69" s="36"/>
      <c r="E69" s="110"/>
      <c r="F69" s="163">
        <v>3300</v>
      </c>
      <c r="G69" s="24" t="s">
        <v>327</v>
      </c>
    </row>
    <row r="70" spans="1:7" ht="204.75" hidden="1" outlineLevel="1" x14ac:dyDescent="0.2">
      <c r="A70" s="24">
        <v>60</v>
      </c>
      <c r="B70" s="110" t="s">
        <v>298</v>
      </c>
      <c r="C70" s="24" t="s">
        <v>198</v>
      </c>
      <c r="D70" s="36"/>
      <c r="E70" s="110" t="s">
        <v>299</v>
      </c>
      <c r="F70" s="163">
        <v>3343.89</v>
      </c>
      <c r="G70" s="24" t="s">
        <v>327</v>
      </c>
    </row>
    <row r="71" spans="1:7" ht="31.5" hidden="1" outlineLevel="1" x14ac:dyDescent="0.2">
      <c r="A71" s="24">
        <v>61</v>
      </c>
      <c r="B71" s="110" t="s">
        <v>1247</v>
      </c>
      <c r="C71" s="24" t="s">
        <v>266</v>
      </c>
      <c r="D71" s="36"/>
      <c r="E71" s="110"/>
      <c r="F71" s="163">
        <v>42652</v>
      </c>
      <c r="G71" s="24" t="s">
        <v>327</v>
      </c>
    </row>
    <row r="72" spans="1:7" ht="31.5" hidden="1" outlineLevel="1" x14ac:dyDescent="0.2">
      <c r="A72" s="24">
        <v>62</v>
      </c>
      <c r="B72" s="110" t="s">
        <v>1243</v>
      </c>
      <c r="C72" s="24" t="s">
        <v>300</v>
      </c>
      <c r="D72" s="36"/>
      <c r="E72" s="110"/>
      <c r="F72" s="163">
        <v>1312</v>
      </c>
      <c r="G72" s="24" t="s">
        <v>327</v>
      </c>
    </row>
    <row r="73" spans="1:7" ht="31.5" hidden="1" outlineLevel="1" x14ac:dyDescent="0.2">
      <c r="A73" s="24">
        <v>63</v>
      </c>
      <c r="B73" s="110" t="s">
        <v>1248</v>
      </c>
      <c r="C73" s="24" t="s">
        <v>198</v>
      </c>
      <c r="D73" s="36"/>
      <c r="E73" s="110"/>
      <c r="F73" s="163">
        <v>4400</v>
      </c>
      <c r="G73" s="24" t="s">
        <v>327</v>
      </c>
    </row>
    <row r="74" spans="1:7" ht="47.25" hidden="1" outlineLevel="1" x14ac:dyDescent="0.2">
      <c r="A74" s="24">
        <v>64</v>
      </c>
      <c r="B74" s="110" t="s">
        <v>301</v>
      </c>
      <c r="C74" s="24" t="s">
        <v>330</v>
      </c>
      <c r="D74" s="36"/>
      <c r="E74" s="110" t="s">
        <v>302</v>
      </c>
      <c r="F74" s="163" t="s">
        <v>329</v>
      </c>
      <c r="G74" s="24" t="s">
        <v>327</v>
      </c>
    </row>
    <row r="75" spans="1:7" ht="31.5" hidden="1" outlineLevel="1" x14ac:dyDescent="0.2">
      <c r="A75" s="24">
        <v>65</v>
      </c>
      <c r="B75" s="110" t="s">
        <v>303</v>
      </c>
      <c r="C75" s="24" t="s">
        <v>332</v>
      </c>
      <c r="D75" s="36"/>
      <c r="E75" s="110" t="s">
        <v>304</v>
      </c>
      <c r="F75" s="163" t="s">
        <v>331</v>
      </c>
      <c r="G75" s="24" t="s">
        <v>327</v>
      </c>
    </row>
    <row r="76" spans="1:7" ht="47.25" hidden="1" outlineLevel="1" x14ac:dyDescent="0.2">
      <c r="A76" s="24">
        <v>66</v>
      </c>
      <c r="B76" s="110" t="s">
        <v>305</v>
      </c>
      <c r="C76" s="24" t="s">
        <v>334</v>
      </c>
      <c r="D76" s="36"/>
      <c r="E76" s="110" t="s">
        <v>306</v>
      </c>
      <c r="F76" s="163" t="s">
        <v>333</v>
      </c>
      <c r="G76" s="24" t="s">
        <v>327</v>
      </c>
    </row>
    <row r="77" spans="1:7" ht="63" hidden="1" outlineLevel="1" x14ac:dyDescent="0.2">
      <c r="A77" s="24">
        <v>67</v>
      </c>
      <c r="B77" s="110" t="s">
        <v>307</v>
      </c>
      <c r="C77" s="24" t="s">
        <v>309</v>
      </c>
      <c r="D77" s="36"/>
      <c r="E77" s="110" t="s">
        <v>308</v>
      </c>
      <c r="F77" s="163"/>
      <c r="G77" s="24" t="s">
        <v>327</v>
      </c>
    </row>
    <row r="78" spans="1:7" ht="78.75" hidden="1" outlineLevel="1" x14ac:dyDescent="0.2">
      <c r="A78" s="24">
        <v>68</v>
      </c>
      <c r="B78" s="110" t="s">
        <v>310</v>
      </c>
      <c r="C78" s="24" t="s">
        <v>198</v>
      </c>
      <c r="D78" s="36"/>
      <c r="E78" s="110" t="s">
        <v>311</v>
      </c>
      <c r="F78" s="163"/>
      <c r="G78" s="24" t="s">
        <v>327</v>
      </c>
    </row>
    <row r="79" spans="1:7" ht="31.5" hidden="1" outlineLevel="1" x14ac:dyDescent="0.2">
      <c r="A79" s="24">
        <v>69</v>
      </c>
      <c r="B79" s="110" t="s">
        <v>312</v>
      </c>
      <c r="C79" s="24" t="s">
        <v>198</v>
      </c>
      <c r="D79" s="36"/>
      <c r="E79" s="110" t="s">
        <v>313</v>
      </c>
      <c r="F79" s="163">
        <v>2000</v>
      </c>
      <c r="G79" s="24" t="s">
        <v>327</v>
      </c>
    </row>
    <row r="80" spans="1:7" hidden="1" outlineLevel="1" x14ac:dyDescent="0.2">
      <c r="A80" s="24">
        <v>70</v>
      </c>
      <c r="B80" s="110" t="s">
        <v>314</v>
      </c>
      <c r="C80" s="24" t="s">
        <v>198</v>
      </c>
      <c r="D80" s="36"/>
      <c r="E80" s="110" t="s">
        <v>315</v>
      </c>
      <c r="F80" s="163">
        <v>2600</v>
      </c>
      <c r="G80" s="24" t="s">
        <v>327</v>
      </c>
    </row>
    <row r="81" spans="1:7" ht="31.5" hidden="1" outlineLevel="1" x14ac:dyDescent="0.2">
      <c r="A81" s="24">
        <v>71</v>
      </c>
      <c r="B81" s="110" t="s">
        <v>316</v>
      </c>
      <c r="C81" s="24" t="s">
        <v>198</v>
      </c>
      <c r="D81" s="36"/>
      <c r="E81" s="110" t="s">
        <v>317</v>
      </c>
      <c r="F81" s="163">
        <v>2500</v>
      </c>
      <c r="G81" s="24" t="s">
        <v>327</v>
      </c>
    </row>
    <row r="82" spans="1:7" ht="94.5" hidden="1" outlineLevel="1" x14ac:dyDescent="0.2">
      <c r="A82" s="24">
        <v>72</v>
      </c>
      <c r="B82" s="110" t="s">
        <v>1172</v>
      </c>
      <c r="C82" s="24" t="s">
        <v>198</v>
      </c>
      <c r="D82" s="36"/>
      <c r="E82" s="110" t="s">
        <v>318</v>
      </c>
      <c r="F82" s="163">
        <v>1743</v>
      </c>
      <c r="G82" s="24" t="s">
        <v>327</v>
      </c>
    </row>
    <row r="83" spans="1:7" ht="78.75" hidden="1" outlineLevel="1" x14ac:dyDescent="0.2">
      <c r="A83" s="24">
        <v>73</v>
      </c>
      <c r="B83" s="110" t="s">
        <v>319</v>
      </c>
      <c r="C83" s="24" t="s">
        <v>198</v>
      </c>
      <c r="D83" s="36"/>
      <c r="E83" s="110" t="s">
        <v>1173</v>
      </c>
      <c r="F83" s="163">
        <v>1300</v>
      </c>
      <c r="G83" s="24" t="s">
        <v>327</v>
      </c>
    </row>
    <row r="84" spans="1:7" ht="31.5" hidden="1" outlineLevel="1" x14ac:dyDescent="0.2">
      <c r="A84" s="24">
        <v>74</v>
      </c>
      <c r="B84" s="110" t="s">
        <v>320</v>
      </c>
      <c r="C84" s="24" t="s">
        <v>198</v>
      </c>
      <c r="D84" s="36"/>
      <c r="E84" s="110"/>
      <c r="F84" s="163">
        <v>2730</v>
      </c>
      <c r="G84" s="24" t="s">
        <v>327</v>
      </c>
    </row>
    <row r="85" spans="1:7" ht="47.25" hidden="1" outlineLevel="1" x14ac:dyDescent="0.2">
      <c r="A85" s="24">
        <v>75</v>
      </c>
      <c r="B85" s="110" t="s">
        <v>321</v>
      </c>
      <c r="C85" s="24" t="s">
        <v>198</v>
      </c>
      <c r="D85" s="36"/>
      <c r="E85" s="110" t="s">
        <v>322</v>
      </c>
      <c r="F85" s="163">
        <v>4240</v>
      </c>
      <c r="G85" s="24" t="s">
        <v>327</v>
      </c>
    </row>
    <row r="86" spans="1:7" ht="47.25" hidden="1" outlineLevel="1" x14ac:dyDescent="0.2">
      <c r="A86" s="24">
        <v>76</v>
      </c>
      <c r="B86" s="110" t="s">
        <v>323</v>
      </c>
      <c r="C86" s="24" t="s">
        <v>198</v>
      </c>
      <c r="D86" s="36"/>
      <c r="E86" s="110" t="s">
        <v>324</v>
      </c>
      <c r="F86" s="163">
        <v>325</v>
      </c>
      <c r="G86" s="24" t="s">
        <v>327</v>
      </c>
    </row>
    <row r="87" spans="1:7" ht="47.25" hidden="1" outlineLevel="1" x14ac:dyDescent="0.2">
      <c r="A87" s="24">
        <v>77</v>
      </c>
      <c r="B87" s="110" t="s">
        <v>325</v>
      </c>
      <c r="C87" s="24" t="s">
        <v>198</v>
      </c>
      <c r="D87" s="36"/>
      <c r="E87" s="110"/>
      <c r="F87" s="163">
        <v>93</v>
      </c>
      <c r="G87" s="24" t="s">
        <v>327</v>
      </c>
    </row>
    <row r="88" spans="1:7" ht="47.25" hidden="1" outlineLevel="1" x14ac:dyDescent="0.2">
      <c r="A88" s="24">
        <v>78</v>
      </c>
      <c r="B88" s="110" t="s">
        <v>326</v>
      </c>
      <c r="C88" s="24" t="s">
        <v>198</v>
      </c>
      <c r="D88" s="36"/>
      <c r="E88" s="110" t="s">
        <v>328</v>
      </c>
      <c r="F88" s="163"/>
      <c r="G88" s="24" t="s">
        <v>327</v>
      </c>
    </row>
    <row r="89" spans="1:7" ht="21.75" customHeight="1" collapsed="1" x14ac:dyDescent="0.2">
      <c r="A89" s="160"/>
      <c r="B89" s="161" t="s">
        <v>338</v>
      </c>
      <c r="C89" s="160"/>
      <c r="D89" s="56"/>
      <c r="E89" s="162"/>
      <c r="F89" s="166">
        <f>SUM(F90:F110)</f>
        <v>548213</v>
      </c>
      <c r="G89" s="160"/>
    </row>
    <row r="90" spans="1:7" ht="47.25" hidden="1" outlineLevel="1" x14ac:dyDescent="0.2">
      <c r="A90" s="24">
        <v>79</v>
      </c>
      <c r="B90" s="110" t="s">
        <v>335</v>
      </c>
      <c r="C90" s="24" t="s">
        <v>336</v>
      </c>
      <c r="D90" s="36"/>
      <c r="E90" s="110" t="s">
        <v>337</v>
      </c>
      <c r="F90" s="163">
        <v>45000</v>
      </c>
      <c r="G90" s="24" t="s">
        <v>338</v>
      </c>
    </row>
    <row r="91" spans="1:7" ht="78.75" hidden="1" outlineLevel="1" x14ac:dyDescent="0.2">
      <c r="A91" s="24">
        <v>80</v>
      </c>
      <c r="B91" s="110" t="s">
        <v>339</v>
      </c>
      <c r="C91" s="24" t="s">
        <v>340</v>
      </c>
      <c r="D91" s="36"/>
      <c r="E91" s="110" t="s">
        <v>341</v>
      </c>
      <c r="F91" s="163">
        <v>7000</v>
      </c>
      <c r="G91" s="24" t="s">
        <v>338</v>
      </c>
    </row>
    <row r="92" spans="1:7" ht="78.75" hidden="1" outlineLevel="1" x14ac:dyDescent="0.2">
      <c r="A92" s="24">
        <v>81</v>
      </c>
      <c r="B92" s="110" t="s">
        <v>342</v>
      </c>
      <c r="C92" s="24" t="s">
        <v>198</v>
      </c>
      <c r="D92" s="36"/>
      <c r="E92" s="110" t="s">
        <v>343</v>
      </c>
      <c r="F92" s="163">
        <v>60000</v>
      </c>
      <c r="G92" s="24" t="s">
        <v>338</v>
      </c>
    </row>
    <row r="93" spans="1:7" ht="47.25" hidden="1" outlineLevel="1" x14ac:dyDescent="0.2">
      <c r="A93" s="24">
        <v>82</v>
      </c>
      <c r="B93" s="110" t="s">
        <v>344</v>
      </c>
      <c r="C93" s="24" t="s">
        <v>198</v>
      </c>
      <c r="D93" s="36"/>
      <c r="E93" s="110" t="s">
        <v>345</v>
      </c>
      <c r="F93" s="163">
        <v>100000</v>
      </c>
      <c r="G93" s="24" t="s">
        <v>338</v>
      </c>
    </row>
    <row r="94" spans="1:7" ht="31.5" hidden="1" outlineLevel="1" x14ac:dyDescent="0.2">
      <c r="A94" s="24">
        <v>83</v>
      </c>
      <c r="B94" s="110" t="s">
        <v>346</v>
      </c>
      <c r="C94" s="24" t="s">
        <v>198</v>
      </c>
      <c r="D94" s="36"/>
      <c r="E94" s="110" t="s">
        <v>347</v>
      </c>
      <c r="F94" s="163">
        <v>1000</v>
      </c>
      <c r="G94" s="24" t="s">
        <v>338</v>
      </c>
    </row>
    <row r="95" spans="1:7" ht="47.25" hidden="1" outlineLevel="1" x14ac:dyDescent="0.2">
      <c r="A95" s="24">
        <v>84</v>
      </c>
      <c r="B95" s="110" t="s">
        <v>348</v>
      </c>
      <c r="C95" s="24" t="s">
        <v>198</v>
      </c>
      <c r="D95" s="36"/>
      <c r="E95" s="110" t="s">
        <v>349</v>
      </c>
      <c r="F95" s="163">
        <v>100000</v>
      </c>
      <c r="G95" s="24" t="s">
        <v>338</v>
      </c>
    </row>
    <row r="96" spans="1:7" ht="31.5" hidden="1" outlineLevel="1" x14ac:dyDescent="0.2">
      <c r="A96" s="24">
        <v>85</v>
      </c>
      <c r="B96" s="110" t="s">
        <v>350</v>
      </c>
      <c r="C96" s="24" t="s">
        <v>340</v>
      </c>
      <c r="D96" s="36"/>
      <c r="E96" s="110" t="s">
        <v>351</v>
      </c>
      <c r="F96" s="163">
        <v>2000</v>
      </c>
      <c r="G96" s="24" t="s">
        <v>338</v>
      </c>
    </row>
    <row r="97" spans="1:7" hidden="1" outlineLevel="1" x14ac:dyDescent="0.2">
      <c r="A97" s="24">
        <v>86</v>
      </c>
      <c r="B97" s="110" t="s">
        <v>352</v>
      </c>
      <c r="C97" s="24" t="s">
        <v>353</v>
      </c>
      <c r="D97" s="36"/>
      <c r="E97" s="110"/>
      <c r="F97" s="163">
        <v>2400</v>
      </c>
      <c r="G97" s="24" t="s">
        <v>338</v>
      </c>
    </row>
    <row r="98" spans="1:7" ht="33.75" hidden="1" customHeight="1" outlineLevel="1" x14ac:dyDescent="0.2">
      <c r="A98" s="24">
        <v>87</v>
      </c>
      <c r="B98" s="110" t="s">
        <v>354</v>
      </c>
      <c r="C98" s="24" t="s">
        <v>353</v>
      </c>
      <c r="D98" s="36"/>
      <c r="E98" s="110"/>
      <c r="F98" s="163">
        <v>463</v>
      </c>
      <c r="G98" s="24" t="s">
        <v>338</v>
      </c>
    </row>
    <row r="99" spans="1:7" ht="31.5" hidden="1" outlineLevel="1" x14ac:dyDescent="0.2">
      <c r="A99" s="24">
        <v>88</v>
      </c>
      <c r="B99" s="110" t="s">
        <v>355</v>
      </c>
      <c r="C99" s="24" t="s">
        <v>198</v>
      </c>
      <c r="D99" s="36"/>
      <c r="E99" s="110"/>
      <c r="F99" s="163">
        <v>10000</v>
      </c>
      <c r="G99" s="24" t="s">
        <v>338</v>
      </c>
    </row>
    <row r="100" spans="1:7" ht="31.5" hidden="1" outlineLevel="1" x14ac:dyDescent="0.2">
      <c r="A100" s="24">
        <v>89</v>
      </c>
      <c r="B100" s="110" t="s">
        <v>356</v>
      </c>
      <c r="C100" s="24" t="s">
        <v>271</v>
      </c>
      <c r="D100" s="36"/>
      <c r="E100" s="110"/>
      <c r="F100" s="163">
        <v>3000</v>
      </c>
      <c r="G100" s="24" t="s">
        <v>338</v>
      </c>
    </row>
    <row r="101" spans="1:7" ht="31.5" hidden="1" outlineLevel="1" x14ac:dyDescent="0.2">
      <c r="A101" s="24">
        <v>90</v>
      </c>
      <c r="B101" s="110" t="s">
        <v>357</v>
      </c>
      <c r="C101" s="24" t="s">
        <v>198</v>
      </c>
      <c r="D101" s="36"/>
      <c r="E101" s="110"/>
      <c r="F101" s="163">
        <v>30000</v>
      </c>
      <c r="G101" s="24" t="s">
        <v>338</v>
      </c>
    </row>
    <row r="102" spans="1:7" hidden="1" outlineLevel="1" x14ac:dyDescent="0.2">
      <c r="A102" s="24">
        <v>91</v>
      </c>
      <c r="B102" s="110" t="s">
        <v>1249</v>
      </c>
      <c r="C102" s="24" t="s">
        <v>198</v>
      </c>
      <c r="D102" s="36"/>
      <c r="E102" s="110"/>
      <c r="F102" s="163">
        <v>25000</v>
      </c>
      <c r="G102" s="24" t="s">
        <v>338</v>
      </c>
    </row>
    <row r="103" spans="1:7" hidden="1" outlineLevel="1" x14ac:dyDescent="0.2">
      <c r="A103" s="24">
        <v>92</v>
      </c>
      <c r="B103" s="110" t="s">
        <v>1250</v>
      </c>
      <c r="C103" s="24" t="s">
        <v>198</v>
      </c>
      <c r="D103" s="36"/>
      <c r="E103" s="110"/>
      <c r="F103" s="163">
        <v>10000</v>
      </c>
      <c r="G103" s="24" t="s">
        <v>338</v>
      </c>
    </row>
    <row r="104" spans="1:7" hidden="1" outlineLevel="1" x14ac:dyDescent="0.2">
      <c r="A104" s="24">
        <v>93</v>
      </c>
      <c r="B104" s="110" t="s">
        <v>1251</v>
      </c>
      <c r="C104" s="24" t="s">
        <v>198</v>
      </c>
      <c r="D104" s="36"/>
      <c r="E104" s="110"/>
      <c r="F104" s="163">
        <v>20000</v>
      </c>
      <c r="G104" s="24" t="s">
        <v>338</v>
      </c>
    </row>
    <row r="105" spans="1:7" hidden="1" outlineLevel="1" x14ac:dyDescent="0.2">
      <c r="A105" s="24">
        <v>94</v>
      </c>
      <c r="B105" s="110" t="s">
        <v>1252</v>
      </c>
      <c r="C105" s="24" t="s">
        <v>198</v>
      </c>
      <c r="D105" s="36"/>
      <c r="E105" s="110"/>
      <c r="F105" s="163">
        <v>10000</v>
      </c>
      <c r="G105" s="24" t="s">
        <v>338</v>
      </c>
    </row>
    <row r="106" spans="1:7" ht="31.5" hidden="1" outlineLevel="1" x14ac:dyDescent="0.2">
      <c r="A106" s="24">
        <v>95</v>
      </c>
      <c r="B106" s="110" t="s">
        <v>1253</v>
      </c>
      <c r="C106" s="24" t="s">
        <v>198</v>
      </c>
      <c r="D106" s="36"/>
      <c r="E106" s="110" t="s">
        <v>1254</v>
      </c>
      <c r="F106" s="163">
        <f>5000+5000+2000</f>
        <v>12000</v>
      </c>
      <c r="G106" s="24" t="s">
        <v>338</v>
      </c>
    </row>
    <row r="107" spans="1:7" ht="47.25" hidden="1" outlineLevel="1" x14ac:dyDescent="0.2">
      <c r="A107" s="24">
        <v>96</v>
      </c>
      <c r="B107" s="110" t="s">
        <v>1255</v>
      </c>
      <c r="C107" s="24" t="s">
        <v>198</v>
      </c>
      <c r="D107" s="36"/>
      <c r="E107" s="110" t="s">
        <v>1256</v>
      </c>
      <c r="F107" s="163">
        <f>3000+3000+3000+5000+10000+1700</f>
        <v>25700</v>
      </c>
      <c r="G107" s="24" t="s">
        <v>338</v>
      </c>
    </row>
    <row r="108" spans="1:7" ht="63" hidden="1" outlineLevel="1" x14ac:dyDescent="0.2">
      <c r="A108" s="24">
        <v>97</v>
      </c>
      <c r="B108" s="110" t="s">
        <v>358</v>
      </c>
      <c r="C108" s="24" t="s">
        <v>266</v>
      </c>
      <c r="D108" s="36"/>
      <c r="E108" s="123" t="s">
        <v>359</v>
      </c>
      <c r="F108" s="163">
        <v>4650</v>
      </c>
      <c r="G108" s="24" t="s">
        <v>338</v>
      </c>
    </row>
    <row r="109" spans="1:7" ht="63" hidden="1" outlineLevel="1" x14ac:dyDescent="0.2">
      <c r="A109" s="24">
        <v>98</v>
      </c>
      <c r="B109" s="110" t="s">
        <v>360</v>
      </c>
      <c r="C109" s="24" t="s">
        <v>280</v>
      </c>
      <c r="D109" s="36"/>
      <c r="E109" s="110" t="s">
        <v>361</v>
      </c>
      <c r="F109" s="163">
        <v>50000</v>
      </c>
      <c r="G109" s="24" t="s">
        <v>338</v>
      </c>
    </row>
    <row r="110" spans="1:7" ht="31.5" hidden="1" outlineLevel="1" x14ac:dyDescent="0.2">
      <c r="A110" s="24">
        <v>99</v>
      </c>
      <c r="B110" s="110" t="s">
        <v>362</v>
      </c>
      <c r="C110" s="24" t="s">
        <v>280</v>
      </c>
      <c r="D110" s="36"/>
      <c r="E110" s="110"/>
      <c r="F110" s="163">
        <v>30000</v>
      </c>
      <c r="G110" s="24" t="s">
        <v>338</v>
      </c>
    </row>
    <row r="111" spans="1:7" s="113" customFormat="1" collapsed="1" x14ac:dyDescent="0.2">
      <c r="A111" s="164"/>
      <c r="B111" s="161" t="s">
        <v>380</v>
      </c>
      <c r="C111" s="164"/>
      <c r="D111" s="165"/>
      <c r="E111" s="161"/>
      <c r="F111" s="166">
        <f>SUM(F112:F128)</f>
        <v>307350</v>
      </c>
      <c r="G111" s="164"/>
    </row>
    <row r="112" spans="1:7" hidden="1" outlineLevel="1" x14ac:dyDescent="0.2">
      <c r="A112" s="24">
        <v>100</v>
      </c>
      <c r="B112" s="110" t="s">
        <v>365</v>
      </c>
      <c r="C112" s="94" t="s">
        <v>266</v>
      </c>
      <c r="D112" s="94"/>
      <c r="E112" s="110"/>
      <c r="F112" s="163">
        <v>5800</v>
      </c>
      <c r="G112" s="24" t="s">
        <v>380</v>
      </c>
    </row>
    <row r="113" spans="1:7" ht="31.5" hidden="1" outlineLevel="1" x14ac:dyDescent="0.2">
      <c r="A113" s="24">
        <v>101</v>
      </c>
      <c r="B113" s="110" t="s">
        <v>364</v>
      </c>
      <c r="C113" s="94" t="s">
        <v>377</v>
      </c>
      <c r="D113" s="94"/>
      <c r="E113" s="110"/>
      <c r="F113" s="163">
        <v>23200</v>
      </c>
      <c r="G113" s="24" t="s">
        <v>380</v>
      </c>
    </row>
    <row r="114" spans="1:7" ht="31.5" hidden="1" outlineLevel="1" x14ac:dyDescent="0.2">
      <c r="A114" s="24">
        <v>102</v>
      </c>
      <c r="B114" s="110" t="s">
        <v>363</v>
      </c>
      <c r="C114" s="94" t="s">
        <v>378</v>
      </c>
      <c r="D114" s="94"/>
      <c r="E114" s="110"/>
      <c r="F114" s="163">
        <v>55800</v>
      </c>
      <c r="G114" s="24" t="s">
        <v>380</v>
      </c>
    </row>
    <row r="115" spans="1:7" hidden="1" outlineLevel="1" x14ac:dyDescent="0.2">
      <c r="A115" s="24">
        <v>103</v>
      </c>
      <c r="B115" s="110" t="s">
        <v>366</v>
      </c>
      <c r="C115" s="94" t="s">
        <v>379</v>
      </c>
      <c r="D115" s="94"/>
      <c r="E115" s="110"/>
      <c r="F115" s="163">
        <v>25000</v>
      </c>
      <c r="G115" s="24" t="s">
        <v>380</v>
      </c>
    </row>
    <row r="116" spans="1:7" ht="31.5" hidden="1" outlineLevel="1" x14ac:dyDescent="0.2">
      <c r="A116" s="24">
        <v>104</v>
      </c>
      <c r="B116" s="110" t="s">
        <v>367</v>
      </c>
      <c r="C116" s="94" t="s">
        <v>377</v>
      </c>
      <c r="D116" s="94"/>
      <c r="E116" s="110"/>
      <c r="F116" s="163">
        <v>21000</v>
      </c>
      <c r="G116" s="24" t="s">
        <v>380</v>
      </c>
    </row>
    <row r="117" spans="1:7" ht="47.25" hidden="1" outlineLevel="1" x14ac:dyDescent="0.2">
      <c r="A117" s="24">
        <v>105</v>
      </c>
      <c r="B117" s="110" t="s">
        <v>368</v>
      </c>
      <c r="C117" s="94" t="s">
        <v>266</v>
      </c>
      <c r="D117" s="94"/>
      <c r="E117" s="110"/>
      <c r="F117" s="163">
        <v>19337</v>
      </c>
      <c r="G117" s="24" t="s">
        <v>380</v>
      </c>
    </row>
    <row r="118" spans="1:7" ht="47.25" hidden="1" outlineLevel="1" x14ac:dyDescent="0.2">
      <c r="A118" s="24">
        <v>106</v>
      </c>
      <c r="B118" s="110" t="s">
        <v>369</v>
      </c>
      <c r="C118" s="94" t="s">
        <v>377</v>
      </c>
      <c r="D118" s="94"/>
      <c r="E118" s="110"/>
      <c r="F118" s="163">
        <v>13111</v>
      </c>
      <c r="G118" s="24" t="s">
        <v>380</v>
      </c>
    </row>
    <row r="119" spans="1:7" ht="47.25" hidden="1" outlineLevel="1" x14ac:dyDescent="0.2">
      <c r="A119" s="24">
        <v>107</v>
      </c>
      <c r="B119" s="110" t="s">
        <v>370</v>
      </c>
      <c r="C119" s="94" t="s">
        <v>379</v>
      </c>
      <c r="D119" s="94"/>
      <c r="E119" s="110"/>
      <c r="F119" s="163">
        <v>18752</v>
      </c>
      <c r="G119" s="24" t="s">
        <v>380</v>
      </c>
    </row>
    <row r="120" spans="1:7" hidden="1" outlineLevel="1" x14ac:dyDescent="0.2">
      <c r="A120" s="24">
        <v>108</v>
      </c>
      <c r="B120" s="110" t="s">
        <v>371</v>
      </c>
      <c r="C120" s="94" t="s">
        <v>266</v>
      </c>
      <c r="D120" s="94"/>
      <c r="E120" s="110"/>
      <c r="F120" s="163">
        <v>22300</v>
      </c>
      <c r="G120" s="24" t="s">
        <v>380</v>
      </c>
    </row>
    <row r="121" spans="1:7" hidden="1" outlineLevel="1" x14ac:dyDescent="0.2">
      <c r="A121" s="24">
        <v>109</v>
      </c>
      <c r="B121" s="110" t="s">
        <v>372</v>
      </c>
      <c r="C121" s="94" t="s">
        <v>266</v>
      </c>
      <c r="D121" s="94"/>
      <c r="E121" s="110"/>
      <c r="F121" s="163">
        <v>9500</v>
      </c>
      <c r="G121" s="24" t="s">
        <v>380</v>
      </c>
    </row>
    <row r="122" spans="1:7" hidden="1" outlineLevel="1" x14ac:dyDescent="0.2">
      <c r="A122" s="24">
        <v>110</v>
      </c>
      <c r="B122" s="110" t="s">
        <v>373</v>
      </c>
      <c r="C122" s="94" t="s">
        <v>377</v>
      </c>
      <c r="D122" s="94"/>
      <c r="E122" s="110"/>
      <c r="F122" s="163">
        <v>12500</v>
      </c>
      <c r="G122" s="24" t="s">
        <v>380</v>
      </c>
    </row>
    <row r="123" spans="1:7" hidden="1" outlineLevel="1" x14ac:dyDescent="0.2">
      <c r="A123" s="24">
        <v>111</v>
      </c>
      <c r="B123" s="110" t="s">
        <v>374</v>
      </c>
      <c r="C123" s="94" t="s">
        <v>377</v>
      </c>
      <c r="D123" s="94"/>
      <c r="E123" s="110"/>
      <c r="F123" s="163">
        <v>20000</v>
      </c>
      <c r="G123" s="24" t="s">
        <v>380</v>
      </c>
    </row>
    <row r="124" spans="1:7" hidden="1" outlineLevel="1" x14ac:dyDescent="0.2">
      <c r="A124" s="24">
        <v>112</v>
      </c>
      <c r="B124" s="110" t="s">
        <v>375</v>
      </c>
      <c r="C124" s="94" t="s">
        <v>379</v>
      </c>
      <c r="D124" s="94"/>
      <c r="E124" s="110"/>
      <c r="F124" s="163">
        <v>21000</v>
      </c>
      <c r="G124" s="24" t="s">
        <v>380</v>
      </c>
    </row>
    <row r="125" spans="1:7" hidden="1" outlineLevel="1" x14ac:dyDescent="0.2">
      <c r="A125" s="24">
        <v>113</v>
      </c>
      <c r="B125" s="110" t="s">
        <v>376</v>
      </c>
      <c r="C125" s="94" t="s">
        <v>377</v>
      </c>
      <c r="D125" s="94"/>
      <c r="E125" s="110"/>
      <c r="F125" s="163">
        <v>20700</v>
      </c>
      <c r="G125" s="24" t="s">
        <v>380</v>
      </c>
    </row>
    <row r="126" spans="1:7" hidden="1" outlineLevel="1" x14ac:dyDescent="0.2">
      <c r="A126" s="24">
        <v>114</v>
      </c>
      <c r="B126" s="126" t="s">
        <v>1257</v>
      </c>
      <c r="C126" s="167" t="s">
        <v>198</v>
      </c>
      <c r="D126" s="167"/>
      <c r="E126" s="126" t="s">
        <v>1258</v>
      </c>
      <c r="F126" s="163">
        <f>2500*5</f>
        <v>12500</v>
      </c>
      <c r="G126" s="24" t="s">
        <v>380</v>
      </c>
    </row>
    <row r="127" spans="1:7" hidden="1" outlineLevel="1" x14ac:dyDescent="0.2">
      <c r="A127" s="24">
        <v>115</v>
      </c>
      <c r="B127" s="126" t="s">
        <v>1259</v>
      </c>
      <c r="C127" s="167" t="s">
        <v>198</v>
      </c>
      <c r="D127" s="167"/>
      <c r="E127" s="126" t="s">
        <v>1258</v>
      </c>
      <c r="F127" s="163">
        <f>370*5</f>
        <v>1850</v>
      </c>
      <c r="G127" s="24" t="s">
        <v>380</v>
      </c>
    </row>
    <row r="128" spans="1:7" hidden="1" outlineLevel="1" x14ac:dyDescent="0.2">
      <c r="A128" s="24">
        <v>116</v>
      </c>
      <c r="B128" s="126" t="s">
        <v>1260</v>
      </c>
      <c r="C128" s="167" t="s">
        <v>198</v>
      </c>
      <c r="D128" s="167"/>
      <c r="E128" s="126" t="s">
        <v>1258</v>
      </c>
      <c r="F128" s="163">
        <f>1000*5</f>
        <v>5000</v>
      </c>
      <c r="G128" s="24" t="s">
        <v>380</v>
      </c>
    </row>
    <row r="129" spans="1:7" collapsed="1" x14ac:dyDescent="0.2">
      <c r="A129" s="160"/>
      <c r="B129" s="208" t="s">
        <v>403</v>
      </c>
      <c r="C129" s="168"/>
      <c r="D129" s="168"/>
      <c r="E129" s="169"/>
      <c r="F129" s="166">
        <f>SUM(F130:F144)</f>
        <v>0</v>
      </c>
      <c r="G129" s="170"/>
    </row>
    <row r="130" spans="1:7" ht="47.25" hidden="1" outlineLevel="1" x14ac:dyDescent="0.2">
      <c r="A130" s="24">
        <v>117</v>
      </c>
      <c r="B130" s="126" t="s">
        <v>381</v>
      </c>
      <c r="C130" s="124" t="s">
        <v>284</v>
      </c>
      <c r="D130" s="125" t="s">
        <v>382</v>
      </c>
      <c r="E130" s="125" t="s">
        <v>383</v>
      </c>
      <c r="F130" s="163"/>
      <c r="G130" s="124" t="s">
        <v>403</v>
      </c>
    </row>
    <row r="131" spans="1:7" ht="63" hidden="1" outlineLevel="1" x14ac:dyDescent="0.2">
      <c r="A131" s="24">
        <v>118</v>
      </c>
      <c r="B131" s="110" t="s">
        <v>384</v>
      </c>
      <c r="C131" s="24" t="s">
        <v>284</v>
      </c>
      <c r="D131" s="36" t="s">
        <v>385</v>
      </c>
      <c r="E131" s="36" t="s">
        <v>386</v>
      </c>
      <c r="F131" s="163"/>
      <c r="G131" s="24" t="s">
        <v>403</v>
      </c>
    </row>
    <row r="132" spans="1:7" ht="31.5" hidden="1" outlineLevel="1" x14ac:dyDescent="0.2">
      <c r="A132" s="24">
        <v>119</v>
      </c>
      <c r="B132" s="110" t="s">
        <v>387</v>
      </c>
      <c r="C132" s="24" t="s">
        <v>400</v>
      </c>
      <c r="D132" s="36" t="s">
        <v>388</v>
      </c>
      <c r="E132" s="36" t="s">
        <v>389</v>
      </c>
      <c r="F132" s="163"/>
      <c r="G132" s="24" t="s">
        <v>403</v>
      </c>
    </row>
    <row r="133" spans="1:7" ht="94.5" hidden="1" outlineLevel="1" x14ac:dyDescent="0.2">
      <c r="A133" s="24">
        <v>120</v>
      </c>
      <c r="B133" s="110" t="s">
        <v>390</v>
      </c>
      <c r="C133" s="24" t="s">
        <v>266</v>
      </c>
      <c r="D133" s="36" t="s">
        <v>391</v>
      </c>
      <c r="E133" s="36" t="s">
        <v>401</v>
      </c>
      <c r="F133" s="163"/>
      <c r="G133" s="24" t="s">
        <v>403</v>
      </c>
    </row>
    <row r="134" spans="1:7" ht="94.5" hidden="1" outlineLevel="1" x14ac:dyDescent="0.2">
      <c r="A134" s="24">
        <v>121</v>
      </c>
      <c r="B134" s="110" t="s">
        <v>392</v>
      </c>
      <c r="C134" s="24" t="s">
        <v>402</v>
      </c>
      <c r="D134" s="36" t="s">
        <v>393</v>
      </c>
      <c r="E134" s="36" t="s">
        <v>394</v>
      </c>
      <c r="F134" s="163"/>
      <c r="G134" s="24" t="s">
        <v>403</v>
      </c>
    </row>
    <row r="135" spans="1:7" ht="63" hidden="1" outlineLevel="1" x14ac:dyDescent="0.2">
      <c r="A135" s="24">
        <v>122</v>
      </c>
      <c r="B135" s="110" t="s">
        <v>395</v>
      </c>
      <c r="C135" s="24" t="s">
        <v>377</v>
      </c>
      <c r="D135" s="36" t="s">
        <v>396</v>
      </c>
      <c r="E135" s="36" t="s">
        <v>397</v>
      </c>
      <c r="F135" s="163"/>
      <c r="G135" s="24" t="s">
        <v>403</v>
      </c>
    </row>
    <row r="136" spans="1:7" ht="31.5" hidden="1" outlineLevel="1" x14ac:dyDescent="0.2">
      <c r="A136" s="24">
        <v>123</v>
      </c>
      <c r="B136" s="110" t="s">
        <v>398</v>
      </c>
      <c r="C136" s="24"/>
      <c r="D136" s="36" t="s">
        <v>399</v>
      </c>
      <c r="E136" s="36" t="s">
        <v>397</v>
      </c>
      <c r="F136" s="163"/>
      <c r="G136" s="24" t="s">
        <v>403</v>
      </c>
    </row>
    <row r="137" spans="1:7" ht="31.5" hidden="1" outlineLevel="1" x14ac:dyDescent="0.2">
      <c r="A137" s="24">
        <v>124</v>
      </c>
      <c r="B137" s="110" t="s">
        <v>1261</v>
      </c>
      <c r="C137" s="24" t="s">
        <v>198</v>
      </c>
      <c r="D137" s="36"/>
      <c r="E137" s="36" t="s">
        <v>1258</v>
      </c>
      <c r="F137" s="163"/>
      <c r="G137" s="24" t="s">
        <v>403</v>
      </c>
    </row>
    <row r="138" spans="1:7" ht="31.5" hidden="1" outlineLevel="1" x14ac:dyDescent="0.2">
      <c r="A138" s="24">
        <v>125</v>
      </c>
      <c r="B138" s="110" t="s">
        <v>1262</v>
      </c>
      <c r="C138" s="24" t="s">
        <v>198</v>
      </c>
      <c r="D138" s="36"/>
      <c r="E138" s="36" t="s">
        <v>1258</v>
      </c>
      <c r="F138" s="163"/>
      <c r="G138" s="24" t="s">
        <v>403</v>
      </c>
    </row>
    <row r="139" spans="1:7" ht="31.5" hidden="1" outlineLevel="1" x14ac:dyDescent="0.2">
      <c r="A139" s="24">
        <v>126</v>
      </c>
      <c r="B139" s="110" t="s">
        <v>1263</v>
      </c>
      <c r="C139" s="24" t="s">
        <v>198</v>
      </c>
      <c r="D139" s="36"/>
      <c r="E139" s="36" t="s">
        <v>1258</v>
      </c>
      <c r="F139" s="163"/>
      <c r="G139" s="24" t="s">
        <v>403</v>
      </c>
    </row>
    <row r="140" spans="1:7" ht="31.5" hidden="1" outlineLevel="1" x14ac:dyDescent="0.2">
      <c r="A140" s="24">
        <v>127</v>
      </c>
      <c r="B140" s="110" t="s">
        <v>1264</v>
      </c>
      <c r="C140" s="24" t="s">
        <v>198</v>
      </c>
      <c r="D140" s="36"/>
      <c r="E140" s="36" t="s">
        <v>1258</v>
      </c>
      <c r="F140" s="163"/>
      <c r="G140" s="24" t="s">
        <v>403</v>
      </c>
    </row>
    <row r="141" spans="1:7" ht="31.5" hidden="1" outlineLevel="1" x14ac:dyDescent="0.2">
      <c r="A141" s="24">
        <v>128</v>
      </c>
      <c r="B141" s="110" t="s">
        <v>1265</v>
      </c>
      <c r="C141" s="24" t="s">
        <v>198</v>
      </c>
      <c r="D141" s="36"/>
      <c r="E141" s="36" t="s">
        <v>1258</v>
      </c>
      <c r="F141" s="163"/>
      <c r="G141" s="24" t="s">
        <v>403</v>
      </c>
    </row>
    <row r="142" spans="1:7" ht="33" hidden="1" outlineLevel="1" x14ac:dyDescent="0.25">
      <c r="A142" s="24">
        <v>129</v>
      </c>
      <c r="B142" s="209" t="s">
        <v>1266</v>
      </c>
      <c r="C142" s="24" t="s">
        <v>198</v>
      </c>
      <c r="D142" s="36"/>
      <c r="E142" s="36" t="s">
        <v>1258</v>
      </c>
      <c r="F142" s="163"/>
      <c r="G142" s="24" t="s">
        <v>403</v>
      </c>
    </row>
    <row r="143" spans="1:7" ht="16.5" hidden="1" outlineLevel="1" x14ac:dyDescent="0.25">
      <c r="A143" s="24">
        <v>130</v>
      </c>
      <c r="B143" s="209" t="s">
        <v>1267</v>
      </c>
      <c r="C143" s="24" t="s">
        <v>198</v>
      </c>
      <c r="D143" s="36"/>
      <c r="E143" s="36" t="s">
        <v>1258</v>
      </c>
      <c r="F143" s="163"/>
      <c r="G143" s="24" t="s">
        <v>403</v>
      </c>
    </row>
    <row r="144" spans="1:7" ht="33" hidden="1" outlineLevel="1" x14ac:dyDescent="0.25">
      <c r="A144" s="24">
        <v>131</v>
      </c>
      <c r="B144" s="209" t="s">
        <v>1268</v>
      </c>
      <c r="C144" s="24" t="s">
        <v>198</v>
      </c>
      <c r="D144" s="36"/>
      <c r="E144" s="36" t="s">
        <v>1258</v>
      </c>
      <c r="F144" s="163"/>
      <c r="G144" s="24" t="s">
        <v>403</v>
      </c>
    </row>
    <row r="145" spans="1:7" ht="16.5" collapsed="1" x14ac:dyDescent="0.25">
      <c r="A145" s="160"/>
      <c r="B145" s="210" t="s">
        <v>415</v>
      </c>
      <c r="C145" s="160"/>
      <c r="D145" s="56"/>
      <c r="E145" s="56"/>
      <c r="F145" s="166">
        <f>SUM(F146:F186)</f>
        <v>254350</v>
      </c>
      <c r="G145" s="160"/>
    </row>
    <row r="146" spans="1:7" hidden="1" outlineLevel="1" x14ac:dyDescent="0.2">
      <c r="A146" s="24">
        <v>132</v>
      </c>
      <c r="B146" s="110" t="s">
        <v>414</v>
      </c>
      <c r="C146" s="24" t="s">
        <v>266</v>
      </c>
      <c r="D146" s="36"/>
      <c r="E146" s="36"/>
      <c r="F146" s="163">
        <v>18000</v>
      </c>
      <c r="G146" s="24" t="s">
        <v>415</v>
      </c>
    </row>
    <row r="147" spans="1:7" ht="78.75" hidden="1" outlineLevel="1" x14ac:dyDescent="0.2">
      <c r="A147" s="24">
        <v>133</v>
      </c>
      <c r="B147" s="110" t="s">
        <v>416</v>
      </c>
      <c r="C147" s="24" t="s">
        <v>266</v>
      </c>
      <c r="D147" s="36"/>
      <c r="E147" s="36" t="s">
        <v>417</v>
      </c>
      <c r="F147" s="163">
        <v>65000</v>
      </c>
      <c r="G147" s="24" t="s">
        <v>415</v>
      </c>
    </row>
    <row r="148" spans="1:7" ht="78.75" hidden="1" outlineLevel="1" x14ac:dyDescent="0.2">
      <c r="A148" s="24">
        <v>134</v>
      </c>
      <c r="B148" s="110" t="s">
        <v>418</v>
      </c>
      <c r="C148" s="24" t="s">
        <v>271</v>
      </c>
      <c r="D148" s="36"/>
      <c r="E148" s="110" t="s">
        <v>420</v>
      </c>
      <c r="F148" s="163">
        <v>6332</v>
      </c>
      <c r="G148" s="24" t="s">
        <v>415</v>
      </c>
    </row>
    <row r="149" spans="1:7" ht="31.5" hidden="1" outlineLevel="1" x14ac:dyDescent="0.2">
      <c r="A149" s="24">
        <v>135</v>
      </c>
      <c r="B149" s="110" t="s">
        <v>419</v>
      </c>
      <c r="C149" s="24" t="s">
        <v>271</v>
      </c>
      <c r="D149" s="36"/>
      <c r="E149" s="110"/>
      <c r="F149" s="163">
        <v>15000</v>
      </c>
      <c r="G149" s="24" t="s">
        <v>415</v>
      </c>
    </row>
    <row r="150" spans="1:7" ht="31.5" hidden="1" outlineLevel="1" x14ac:dyDescent="0.2">
      <c r="A150" s="24">
        <v>136</v>
      </c>
      <c r="B150" s="110" t="s">
        <v>421</v>
      </c>
      <c r="C150" s="24">
        <v>2021</v>
      </c>
      <c r="D150" s="36"/>
      <c r="E150" s="110"/>
      <c r="F150" s="163">
        <v>1500</v>
      </c>
      <c r="G150" s="24" t="s">
        <v>415</v>
      </c>
    </row>
    <row r="151" spans="1:7" ht="31.5" hidden="1" outlineLevel="1" x14ac:dyDescent="0.2">
      <c r="A151" s="24">
        <v>137</v>
      </c>
      <c r="B151" s="110" t="s">
        <v>422</v>
      </c>
      <c r="C151" s="24" t="s">
        <v>198</v>
      </c>
      <c r="D151" s="36"/>
      <c r="E151" s="110" t="s">
        <v>423</v>
      </c>
      <c r="F151" s="163">
        <v>10142</v>
      </c>
      <c r="G151" s="24" t="s">
        <v>415</v>
      </c>
    </row>
    <row r="152" spans="1:7" ht="31.5" hidden="1" outlineLevel="1" x14ac:dyDescent="0.2">
      <c r="A152" s="24">
        <v>138</v>
      </c>
      <c r="B152" s="110" t="s">
        <v>424</v>
      </c>
      <c r="C152" s="24">
        <v>2021</v>
      </c>
      <c r="D152" s="36"/>
      <c r="E152" s="110"/>
      <c r="F152" s="163">
        <v>4053</v>
      </c>
      <c r="G152" s="24" t="s">
        <v>415</v>
      </c>
    </row>
    <row r="153" spans="1:7" ht="47.25" hidden="1" outlineLevel="1" x14ac:dyDescent="0.2">
      <c r="A153" s="24">
        <v>139</v>
      </c>
      <c r="B153" s="110" t="s">
        <v>425</v>
      </c>
      <c r="C153" s="24" t="s">
        <v>198</v>
      </c>
      <c r="D153" s="36"/>
      <c r="E153" s="110" t="s">
        <v>426</v>
      </c>
      <c r="F153" s="163">
        <v>41974</v>
      </c>
      <c r="G153" s="24" t="s">
        <v>415</v>
      </c>
    </row>
    <row r="154" spans="1:7" ht="47.25" hidden="1" outlineLevel="1" x14ac:dyDescent="0.2">
      <c r="A154" s="24">
        <v>140</v>
      </c>
      <c r="B154" s="110" t="s">
        <v>427</v>
      </c>
      <c r="C154" s="24" t="s">
        <v>271</v>
      </c>
      <c r="D154" s="36"/>
      <c r="E154" s="123" t="s">
        <v>428</v>
      </c>
      <c r="F154" s="163">
        <v>2000</v>
      </c>
      <c r="G154" s="24" t="s">
        <v>415</v>
      </c>
    </row>
    <row r="155" spans="1:7" hidden="1" outlineLevel="1" x14ac:dyDescent="0.2">
      <c r="A155" s="24">
        <v>141</v>
      </c>
      <c r="B155" s="110" t="s">
        <v>1269</v>
      </c>
      <c r="C155" s="24" t="s">
        <v>198</v>
      </c>
      <c r="D155" s="36"/>
      <c r="E155" s="123"/>
      <c r="F155" s="163">
        <f>600*5</f>
        <v>3000</v>
      </c>
      <c r="G155" s="24" t="s">
        <v>415</v>
      </c>
    </row>
    <row r="156" spans="1:7" ht="31.5" hidden="1" outlineLevel="1" x14ac:dyDescent="0.2">
      <c r="A156" s="24">
        <v>142</v>
      </c>
      <c r="B156" s="110" t="s">
        <v>1270</v>
      </c>
      <c r="C156" s="24" t="s">
        <v>198</v>
      </c>
      <c r="D156" s="36"/>
      <c r="E156" s="123"/>
      <c r="F156" s="163">
        <v>3000</v>
      </c>
      <c r="G156" s="24" t="s">
        <v>415</v>
      </c>
    </row>
    <row r="157" spans="1:7" ht="47.25" hidden="1" outlineLevel="1" x14ac:dyDescent="0.2">
      <c r="A157" s="24">
        <v>143</v>
      </c>
      <c r="B157" s="110" t="s">
        <v>1271</v>
      </c>
      <c r="C157" s="24" t="s">
        <v>280</v>
      </c>
      <c r="D157" s="36"/>
      <c r="E157" s="123"/>
      <c r="F157" s="163">
        <v>12000</v>
      </c>
      <c r="G157" s="24" t="s">
        <v>415</v>
      </c>
    </row>
    <row r="158" spans="1:7" ht="31.5" hidden="1" outlineLevel="1" x14ac:dyDescent="0.2">
      <c r="A158" s="24">
        <v>144</v>
      </c>
      <c r="B158" s="110" t="s">
        <v>1272</v>
      </c>
      <c r="C158" s="24" t="s">
        <v>280</v>
      </c>
      <c r="D158" s="36"/>
      <c r="E158" s="123" t="s">
        <v>1273</v>
      </c>
      <c r="F158" s="163">
        <v>6000</v>
      </c>
      <c r="G158" s="24" t="s">
        <v>415</v>
      </c>
    </row>
    <row r="159" spans="1:7" ht="31.5" hidden="1" outlineLevel="1" x14ac:dyDescent="0.2">
      <c r="A159" s="24">
        <v>145</v>
      </c>
      <c r="B159" s="110" t="s">
        <v>1274</v>
      </c>
      <c r="C159" s="24" t="s">
        <v>1275</v>
      </c>
      <c r="D159" s="36"/>
      <c r="E159" s="123"/>
      <c r="F159" s="163">
        <v>2800</v>
      </c>
      <c r="G159" s="24" t="s">
        <v>415</v>
      </c>
    </row>
    <row r="160" spans="1:7" ht="31.5" hidden="1" outlineLevel="1" x14ac:dyDescent="0.2">
      <c r="A160" s="24">
        <v>146</v>
      </c>
      <c r="B160" s="110" t="s">
        <v>1276</v>
      </c>
      <c r="C160" s="24" t="s">
        <v>198</v>
      </c>
      <c r="D160" s="36"/>
      <c r="E160" s="123"/>
      <c r="F160" s="163">
        <f>2500*5</f>
        <v>12500</v>
      </c>
      <c r="G160" s="24" t="s">
        <v>415</v>
      </c>
    </row>
    <row r="161" spans="1:7" ht="47.25" hidden="1" outlineLevel="1" x14ac:dyDescent="0.2">
      <c r="A161" s="24">
        <v>147</v>
      </c>
      <c r="B161" s="110" t="s">
        <v>1277</v>
      </c>
      <c r="C161" s="24" t="s">
        <v>280</v>
      </c>
      <c r="D161" s="36"/>
      <c r="E161" s="123"/>
      <c r="F161" s="163">
        <f>240+(526*5)</f>
        <v>2870</v>
      </c>
      <c r="G161" s="24" t="s">
        <v>415</v>
      </c>
    </row>
    <row r="162" spans="1:7" ht="31.5" hidden="1" outlineLevel="1" x14ac:dyDescent="0.2">
      <c r="A162" s="24">
        <v>148</v>
      </c>
      <c r="B162" s="110" t="s">
        <v>1278</v>
      </c>
      <c r="C162" s="24" t="s">
        <v>198</v>
      </c>
      <c r="D162" s="36"/>
      <c r="E162" s="123"/>
      <c r="F162" s="163">
        <f>500*5</f>
        <v>2500</v>
      </c>
      <c r="G162" s="24" t="s">
        <v>415</v>
      </c>
    </row>
    <row r="163" spans="1:7" ht="31.5" hidden="1" outlineLevel="1" x14ac:dyDescent="0.2">
      <c r="A163" s="24">
        <v>149</v>
      </c>
      <c r="B163" s="110" t="s">
        <v>1279</v>
      </c>
      <c r="C163" s="24" t="s">
        <v>198</v>
      </c>
      <c r="D163" s="36"/>
      <c r="E163" s="123"/>
      <c r="F163" s="163">
        <f>500*5</f>
        <v>2500</v>
      </c>
      <c r="G163" s="24" t="s">
        <v>415</v>
      </c>
    </row>
    <row r="164" spans="1:7" ht="31.5" hidden="1" outlineLevel="1" x14ac:dyDescent="0.2">
      <c r="A164" s="24">
        <v>150</v>
      </c>
      <c r="B164" s="110" t="s">
        <v>1280</v>
      </c>
      <c r="C164" s="24" t="s">
        <v>198</v>
      </c>
      <c r="D164" s="36"/>
      <c r="E164" s="123"/>
      <c r="F164" s="163">
        <f>500*5</f>
        <v>2500</v>
      </c>
      <c r="G164" s="24" t="s">
        <v>415</v>
      </c>
    </row>
    <row r="165" spans="1:7" ht="47.25" hidden="1" outlineLevel="1" x14ac:dyDescent="0.2">
      <c r="A165" s="24">
        <v>151</v>
      </c>
      <c r="B165" s="110" t="s">
        <v>305</v>
      </c>
      <c r="C165" s="24" t="s">
        <v>198</v>
      </c>
      <c r="D165" s="36"/>
      <c r="E165" s="123"/>
      <c r="F165" s="163">
        <f>550*5</f>
        <v>2750</v>
      </c>
      <c r="G165" s="24" t="s">
        <v>415</v>
      </c>
    </row>
    <row r="166" spans="1:7" ht="31.5" hidden="1" outlineLevel="1" x14ac:dyDescent="0.2">
      <c r="A166" s="24">
        <v>152</v>
      </c>
      <c r="B166" s="110" t="s">
        <v>1281</v>
      </c>
      <c r="C166" s="24" t="s">
        <v>198</v>
      </c>
      <c r="D166" s="36"/>
      <c r="E166" s="123" t="s">
        <v>1282</v>
      </c>
      <c r="F166" s="163">
        <v>10000</v>
      </c>
      <c r="G166" s="24" t="s">
        <v>415</v>
      </c>
    </row>
    <row r="167" spans="1:7" ht="31.5" hidden="1" outlineLevel="1" x14ac:dyDescent="0.2">
      <c r="A167" s="24">
        <v>153</v>
      </c>
      <c r="B167" s="110" t="s">
        <v>1283</v>
      </c>
      <c r="C167" s="24" t="s">
        <v>198</v>
      </c>
      <c r="D167" s="36"/>
      <c r="E167" s="123" t="s">
        <v>1282</v>
      </c>
      <c r="F167" s="163">
        <v>2500</v>
      </c>
      <c r="G167" s="24" t="s">
        <v>415</v>
      </c>
    </row>
    <row r="168" spans="1:7" ht="31.5" hidden="1" outlineLevel="1" x14ac:dyDescent="0.2">
      <c r="A168" s="24">
        <v>154</v>
      </c>
      <c r="B168" s="110" t="s">
        <v>1284</v>
      </c>
      <c r="C168" s="24" t="s">
        <v>300</v>
      </c>
      <c r="D168" s="36"/>
      <c r="E168" s="123"/>
      <c r="F168" s="163">
        <v>8000</v>
      </c>
      <c r="G168" s="24" t="s">
        <v>415</v>
      </c>
    </row>
    <row r="169" spans="1:7" hidden="1" outlineLevel="1" x14ac:dyDescent="0.2">
      <c r="A169" s="24">
        <v>155</v>
      </c>
      <c r="B169" s="110" t="s">
        <v>1285</v>
      </c>
      <c r="C169" s="24">
        <v>2021</v>
      </c>
      <c r="D169" s="36"/>
      <c r="E169" s="123"/>
      <c r="F169" s="163">
        <v>2500</v>
      </c>
      <c r="G169" s="24" t="s">
        <v>415</v>
      </c>
    </row>
    <row r="170" spans="1:7" ht="47.25" hidden="1" outlineLevel="1" x14ac:dyDescent="0.2">
      <c r="A170" s="24">
        <v>156</v>
      </c>
      <c r="B170" s="110" t="s">
        <v>1286</v>
      </c>
      <c r="C170" s="24">
        <v>2021</v>
      </c>
      <c r="D170" s="36"/>
      <c r="E170" s="123" t="s">
        <v>1287</v>
      </c>
      <c r="F170" s="163">
        <v>1000</v>
      </c>
      <c r="G170" s="24" t="s">
        <v>415</v>
      </c>
    </row>
    <row r="171" spans="1:7" ht="31.5" hidden="1" outlineLevel="1" x14ac:dyDescent="0.2">
      <c r="A171" s="24">
        <v>157</v>
      </c>
      <c r="B171" s="110" t="s">
        <v>1288</v>
      </c>
      <c r="C171" s="24" t="s">
        <v>266</v>
      </c>
      <c r="D171" s="36"/>
      <c r="E171" s="123" t="s">
        <v>1287</v>
      </c>
      <c r="F171" s="163">
        <v>3000</v>
      </c>
      <c r="G171" s="24" t="s">
        <v>415</v>
      </c>
    </row>
    <row r="172" spans="1:7" hidden="1" outlineLevel="1" x14ac:dyDescent="0.2">
      <c r="A172" s="24">
        <v>158</v>
      </c>
      <c r="B172" s="110" t="s">
        <v>1289</v>
      </c>
      <c r="C172" s="24" t="s">
        <v>271</v>
      </c>
      <c r="D172" s="36"/>
      <c r="E172" s="123"/>
      <c r="F172" s="163">
        <v>1672</v>
      </c>
      <c r="G172" s="24" t="s">
        <v>415</v>
      </c>
    </row>
    <row r="173" spans="1:7" hidden="1" outlineLevel="1" x14ac:dyDescent="0.2">
      <c r="A173" s="24">
        <v>159</v>
      </c>
      <c r="B173" s="110" t="s">
        <v>1290</v>
      </c>
      <c r="C173" s="24">
        <v>2021</v>
      </c>
      <c r="D173" s="36"/>
      <c r="E173" s="123"/>
      <c r="F173" s="163">
        <v>400</v>
      </c>
      <c r="G173" s="24" t="s">
        <v>415</v>
      </c>
    </row>
    <row r="174" spans="1:7" hidden="1" outlineLevel="1" x14ac:dyDescent="0.2">
      <c r="A174" s="24">
        <v>160</v>
      </c>
      <c r="B174" s="110" t="s">
        <v>1291</v>
      </c>
      <c r="C174" s="24">
        <v>2021</v>
      </c>
      <c r="D174" s="36"/>
      <c r="E174" s="123"/>
      <c r="F174" s="163">
        <v>2100</v>
      </c>
      <c r="G174" s="24" t="s">
        <v>415</v>
      </c>
    </row>
    <row r="175" spans="1:7" ht="31.5" hidden="1" outlineLevel="1" x14ac:dyDescent="0.2">
      <c r="A175" s="24">
        <v>161</v>
      </c>
      <c r="B175" s="110" t="s">
        <v>1292</v>
      </c>
      <c r="C175" s="24">
        <v>2021</v>
      </c>
      <c r="D175" s="36"/>
      <c r="E175" s="123"/>
      <c r="F175" s="163">
        <v>1600</v>
      </c>
      <c r="G175" s="24" t="s">
        <v>415</v>
      </c>
    </row>
    <row r="176" spans="1:7" hidden="1" outlineLevel="1" x14ac:dyDescent="0.2">
      <c r="A176" s="24">
        <v>162</v>
      </c>
      <c r="B176" s="110" t="s">
        <v>1293</v>
      </c>
      <c r="C176" s="24">
        <v>2021</v>
      </c>
      <c r="D176" s="36"/>
      <c r="E176" s="123"/>
      <c r="F176" s="163">
        <v>250</v>
      </c>
      <c r="G176" s="24" t="s">
        <v>415</v>
      </c>
    </row>
    <row r="177" spans="1:7" ht="31.5" hidden="1" outlineLevel="1" x14ac:dyDescent="0.2">
      <c r="A177" s="24">
        <v>163</v>
      </c>
      <c r="B177" s="110" t="s">
        <v>1294</v>
      </c>
      <c r="C177" s="24">
        <v>2021</v>
      </c>
      <c r="D177" s="36"/>
      <c r="E177" s="123"/>
      <c r="F177" s="163">
        <v>500</v>
      </c>
      <c r="G177" s="24" t="s">
        <v>415</v>
      </c>
    </row>
    <row r="178" spans="1:7" hidden="1" outlineLevel="1" x14ac:dyDescent="0.2">
      <c r="A178" s="24">
        <v>164</v>
      </c>
      <c r="B178" s="110" t="s">
        <v>1295</v>
      </c>
      <c r="C178" s="24">
        <v>2021</v>
      </c>
      <c r="D178" s="36"/>
      <c r="E178" s="123"/>
      <c r="F178" s="163">
        <v>500</v>
      </c>
      <c r="G178" s="24" t="s">
        <v>415</v>
      </c>
    </row>
    <row r="179" spans="1:7" hidden="1" outlineLevel="1" x14ac:dyDescent="0.2">
      <c r="A179" s="24">
        <v>165</v>
      </c>
      <c r="B179" s="110" t="s">
        <v>1296</v>
      </c>
      <c r="C179" s="24">
        <v>2021</v>
      </c>
      <c r="D179" s="36"/>
      <c r="E179" s="123"/>
      <c r="F179" s="163">
        <v>400</v>
      </c>
      <c r="G179" s="24" t="s">
        <v>415</v>
      </c>
    </row>
    <row r="180" spans="1:7" hidden="1" outlineLevel="1" x14ac:dyDescent="0.2">
      <c r="A180" s="24">
        <v>166</v>
      </c>
      <c r="B180" s="110" t="s">
        <v>1297</v>
      </c>
      <c r="C180" s="24">
        <v>2021</v>
      </c>
      <c r="D180" s="36"/>
      <c r="E180" s="123"/>
      <c r="F180" s="163">
        <v>300</v>
      </c>
      <c r="G180" s="24" t="s">
        <v>415</v>
      </c>
    </row>
    <row r="181" spans="1:7" ht="31.5" hidden="1" outlineLevel="1" x14ac:dyDescent="0.2">
      <c r="A181" s="24">
        <v>167</v>
      </c>
      <c r="B181" s="110" t="s">
        <v>1298</v>
      </c>
      <c r="C181" s="24">
        <v>2021</v>
      </c>
      <c r="D181" s="36"/>
      <c r="E181" s="123"/>
      <c r="F181" s="163">
        <v>1100</v>
      </c>
      <c r="G181" s="24" t="s">
        <v>415</v>
      </c>
    </row>
    <row r="182" spans="1:7" ht="31.5" hidden="1" outlineLevel="1" x14ac:dyDescent="0.2">
      <c r="A182" s="24">
        <v>168</v>
      </c>
      <c r="B182" s="110" t="s">
        <v>1299</v>
      </c>
      <c r="C182" s="24">
        <v>2021</v>
      </c>
      <c r="D182" s="36"/>
      <c r="E182" s="123"/>
      <c r="F182" s="163">
        <v>1797</v>
      </c>
      <c r="G182" s="24" t="s">
        <v>415</v>
      </c>
    </row>
    <row r="183" spans="1:7" ht="31.5" hidden="1" outlineLevel="1" x14ac:dyDescent="0.2">
      <c r="A183" s="24">
        <v>169</v>
      </c>
      <c r="B183" s="110" t="s">
        <v>1300</v>
      </c>
      <c r="C183" s="24">
        <v>2021</v>
      </c>
      <c r="D183" s="36"/>
      <c r="E183" s="123"/>
      <c r="F183" s="163">
        <v>310</v>
      </c>
      <c r="G183" s="24" t="s">
        <v>415</v>
      </c>
    </row>
    <row r="184" spans="1:7" ht="31.5" hidden="1" outlineLevel="1" x14ac:dyDescent="0.2">
      <c r="A184" s="24">
        <v>170</v>
      </c>
      <c r="B184" s="110" t="s">
        <v>1301</v>
      </c>
      <c r="C184" s="24" t="s">
        <v>198</v>
      </c>
      <c r="D184" s="36"/>
      <c r="E184" s="123"/>
      <c r="F184" s="163"/>
      <c r="G184" s="24" t="s">
        <v>415</v>
      </c>
    </row>
    <row r="185" spans="1:7" ht="63" hidden="1" outlineLevel="1" x14ac:dyDescent="0.2">
      <c r="A185" s="24">
        <v>171</v>
      </c>
      <c r="B185" s="110" t="s">
        <v>1302</v>
      </c>
      <c r="C185" s="24" t="s">
        <v>198</v>
      </c>
      <c r="D185" s="36"/>
      <c r="E185" s="123"/>
      <c r="F185" s="163"/>
      <c r="G185" s="24" t="s">
        <v>415</v>
      </c>
    </row>
    <row r="186" spans="1:7" ht="47.25" hidden="1" outlineLevel="1" x14ac:dyDescent="0.2">
      <c r="A186" s="24">
        <v>172</v>
      </c>
      <c r="B186" s="110" t="s">
        <v>1303</v>
      </c>
      <c r="C186" s="24" t="s">
        <v>198</v>
      </c>
      <c r="D186" s="36"/>
      <c r="E186" s="123"/>
      <c r="F186" s="163"/>
      <c r="G186" s="24" t="s">
        <v>415</v>
      </c>
    </row>
    <row r="187" spans="1:7" collapsed="1" x14ac:dyDescent="0.2">
      <c r="A187" s="160"/>
      <c r="B187" s="161" t="s">
        <v>447</v>
      </c>
      <c r="C187" s="160"/>
      <c r="D187" s="56"/>
      <c r="E187" s="171"/>
      <c r="F187" s="166">
        <f>SUM(F188:F209)</f>
        <v>0</v>
      </c>
      <c r="G187" s="160"/>
    </row>
    <row r="188" spans="1:7" ht="47.25" hidden="1" outlineLevel="1" x14ac:dyDescent="0.2">
      <c r="A188" s="24">
        <v>173</v>
      </c>
      <c r="B188" s="88" t="s">
        <v>431</v>
      </c>
      <c r="C188" s="94" t="s">
        <v>280</v>
      </c>
      <c r="D188" s="36"/>
      <c r="E188" s="105" t="s">
        <v>439</v>
      </c>
      <c r="F188" s="163"/>
      <c r="G188" s="24" t="s">
        <v>447</v>
      </c>
    </row>
    <row r="189" spans="1:7" ht="94.5" hidden="1" outlineLevel="1" x14ac:dyDescent="0.2">
      <c r="A189" s="24">
        <v>174</v>
      </c>
      <c r="B189" s="203" t="s">
        <v>432</v>
      </c>
      <c r="C189" s="108" t="s">
        <v>280</v>
      </c>
      <c r="D189" s="36"/>
      <c r="E189" s="109"/>
      <c r="F189" s="163"/>
      <c r="G189" s="24" t="s">
        <v>447</v>
      </c>
    </row>
    <row r="190" spans="1:7" ht="31.5" hidden="1" outlineLevel="1" x14ac:dyDescent="0.2">
      <c r="A190" s="24">
        <v>175</v>
      </c>
      <c r="B190" s="88" t="s">
        <v>433</v>
      </c>
      <c r="C190" s="94" t="s">
        <v>280</v>
      </c>
      <c r="D190" s="36"/>
      <c r="E190" s="105" t="s">
        <v>440</v>
      </c>
      <c r="F190" s="163"/>
      <c r="G190" s="24" t="s">
        <v>447</v>
      </c>
    </row>
    <row r="191" spans="1:7" ht="31.5" hidden="1" outlineLevel="1" x14ac:dyDescent="0.2">
      <c r="A191" s="24">
        <v>176</v>
      </c>
      <c r="B191" s="88" t="s">
        <v>1053</v>
      </c>
      <c r="C191" s="94" t="s">
        <v>300</v>
      </c>
      <c r="D191" s="36"/>
      <c r="E191" s="105" t="s">
        <v>441</v>
      </c>
      <c r="F191" s="163"/>
      <c r="G191" s="24" t="s">
        <v>447</v>
      </c>
    </row>
    <row r="192" spans="1:7" ht="31.5" hidden="1" outlineLevel="1" x14ac:dyDescent="0.2">
      <c r="A192" s="24">
        <v>177</v>
      </c>
      <c r="B192" s="88" t="s">
        <v>434</v>
      </c>
      <c r="C192" s="94" t="s">
        <v>280</v>
      </c>
      <c r="D192" s="36"/>
      <c r="E192" s="105" t="s">
        <v>442</v>
      </c>
      <c r="F192" s="163"/>
      <c r="G192" s="24" t="s">
        <v>447</v>
      </c>
    </row>
    <row r="193" spans="1:7" ht="47.25" hidden="1" outlineLevel="1" x14ac:dyDescent="0.2">
      <c r="A193" s="24">
        <v>178</v>
      </c>
      <c r="B193" s="88" t="s">
        <v>435</v>
      </c>
      <c r="C193" s="94" t="s">
        <v>280</v>
      </c>
      <c r="D193" s="36"/>
      <c r="E193" s="105" t="s">
        <v>443</v>
      </c>
      <c r="F193" s="163"/>
      <c r="G193" s="24" t="s">
        <v>447</v>
      </c>
    </row>
    <row r="194" spans="1:7" ht="31.5" hidden="1" outlineLevel="1" x14ac:dyDescent="0.2">
      <c r="A194" s="24">
        <v>179</v>
      </c>
      <c r="B194" s="88" t="s">
        <v>436</v>
      </c>
      <c r="C194" s="94" t="s">
        <v>280</v>
      </c>
      <c r="D194" s="36"/>
      <c r="E194" s="105" t="s">
        <v>444</v>
      </c>
      <c r="F194" s="163"/>
      <c r="G194" s="24" t="s">
        <v>447</v>
      </c>
    </row>
    <row r="195" spans="1:7" ht="31.5" hidden="1" outlineLevel="1" x14ac:dyDescent="0.2">
      <c r="A195" s="24">
        <v>180</v>
      </c>
      <c r="B195" s="88" t="s">
        <v>437</v>
      </c>
      <c r="C195" s="94" t="s">
        <v>280</v>
      </c>
      <c r="D195" s="36"/>
      <c r="E195" s="105" t="s">
        <v>445</v>
      </c>
      <c r="F195" s="163"/>
      <c r="G195" s="24" t="s">
        <v>447</v>
      </c>
    </row>
    <row r="196" spans="1:7" ht="31.5" hidden="1" outlineLevel="1" x14ac:dyDescent="0.2">
      <c r="A196" s="24">
        <v>181</v>
      </c>
      <c r="B196" s="203" t="s">
        <v>438</v>
      </c>
      <c r="C196" s="108">
        <v>2021</v>
      </c>
      <c r="D196" s="36"/>
      <c r="E196" s="107" t="s">
        <v>446</v>
      </c>
      <c r="F196" s="163"/>
      <c r="G196" s="24" t="s">
        <v>447</v>
      </c>
    </row>
    <row r="197" spans="1:7" ht="31.5" hidden="1" outlineLevel="1" x14ac:dyDescent="0.2">
      <c r="A197" s="24">
        <v>182</v>
      </c>
      <c r="B197" s="88" t="s">
        <v>448</v>
      </c>
      <c r="C197" s="108" t="s">
        <v>280</v>
      </c>
      <c r="D197" s="36"/>
      <c r="E197" s="110"/>
      <c r="F197" s="163"/>
      <c r="G197" s="24" t="s">
        <v>447</v>
      </c>
    </row>
    <row r="198" spans="1:7" hidden="1" outlineLevel="1" x14ac:dyDescent="0.2">
      <c r="A198" s="24">
        <v>183</v>
      </c>
      <c r="B198" s="88" t="s">
        <v>1304</v>
      </c>
      <c r="C198" s="108" t="s">
        <v>280</v>
      </c>
      <c r="D198" s="36"/>
      <c r="E198" s="110"/>
      <c r="F198" s="163"/>
      <c r="G198" s="24" t="s">
        <v>447</v>
      </c>
    </row>
    <row r="199" spans="1:7" ht="31.5" hidden="1" outlineLevel="1" x14ac:dyDescent="0.2">
      <c r="A199" s="24">
        <v>184</v>
      </c>
      <c r="B199" s="88" t="s">
        <v>1305</v>
      </c>
      <c r="C199" s="108" t="s">
        <v>280</v>
      </c>
      <c r="D199" s="36"/>
      <c r="E199" s="110"/>
      <c r="F199" s="163"/>
      <c r="G199" s="24" t="s">
        <v>447</v>
      </c>
    </row>
    <row r="200" spans="1:7" ht="47.25" hidden="1" outlineLevel="1" x14ac:dyDescent="0.25">
      <c r="A200" s="24">
        <v>185</v>
      </c>
      <c r="B200" s="211" t="s">
        <v>1306</v>
      </c>
      <c r="C200" s="108" t="s">
        <v>280</v>
      </c>
      <c r="D200" s="36"/>
      <c r="E200" s="110"/>
      <c r="F200" s="163"/>
      <c r="G200" s="24" t="s">
        <v>447</v>
      </c>
    </row>
    <row r="201" spans="1:7" ht="31.5" hidden="1" outlineLevel="1" x14ac:dyDescent="0.2">
      <c r="A201" s="24">
        <v>186</v>
      </c>
      <c r="B201" s="88" t="s">
        <v>449</v>
      </c>
      <c r="C201" s="108">
        <v>2021</v>
      </c>
      <c r="D201" s="36"/>
      <c r="E201" s="105" t="s">
        <v>459</v>
      </c>
      <c r="F201" s="214"/>
      <c r="G201" s="24" t="s">
        <v>447</v>
      </c>
    </row>
    <row r="202" spans="1:7" ht="31.5" hidden="1" outlineLevel="1" x14ac:dyDescent="0.2">
      <c r="A202" s="24">
        <v>187</v>
      </c>
      <c r="B202" s="203" t="s">
        <v>450</v>
      </c>
      <c r="C202" s="108">
        <v>2021</v>
      </c>
      <c r="D202" s="36"/>
      <c r="E202" s="107" t="s">
        <v>460</v>
      </c>
      <c r="F202" s="214"/>
      <c r="G202" s="24" t="s">
        <v>447</v>
      </c>
    </row>
    <row r="203" spans="1:7" hidden="1" outlineLevel="1" x14ac:dyDescent="0.2">
      <c r="A203" s="24">
        <v>188</v>
      </c>
      <c r="B203" s="203" t="s">
        <v>1307</v>
      </c>
      <c r="C203" s="108" t="s">
        <v>198</v>
      </c>
      <c r="D203" s="36"/>
      <c r="E203" s="107"/>
      <c r="F203" s="214"/>
      <c r="G203" s="24" t="s">
        <v>447</v>
      </c>
    </row>
    <row r="204" spans="1:7" ht="47.25" hidden="1" outlineLevel="1" x14ac:dyDescent="0.2">
      <c r="A204" s="24">
        <v>189</v>
      </c>
      <c r="B204" s="88" t="s">
        <v>454</v>
      </c>
      <c r="C204" s="94" t="s">
        <v>280</v>
      </c>
      <c r="D204" s="36"/>
      <c r="E204" s="105" t="s">
        <v>458</v>
      </c>
      <c r="F204" s="180"/>
      <c r="G204" s="24" t="s">
        <v>447</v>
      </c>
    </row>
    <row r="205" spans="1:7" ht="47.25" hidden="1" outlineLevel="1" x14ac:dyDescent="0.2">
      <c r="A205" s="24">
        <v>190</v>
      </c>
      <c r="B205" s="88" t="s">
        <v>451</v>
      </c>
      <c r="C205" s="94">
        <v>2022</v>
      </c>
      <c r="D205" s="36"/>
      <c r="E205" s="105" t="s">
        <v>456</v>
      </c>
      <c r="F205" s="163"/>
      <c r="G205" s="24" t="s">
        <v>447</v>
      </c>
    </row>
    <row r="206" spans="1:7" ht="63" hidden="1" outlineLevel="1" x14ac:dyDescent="0.2">
      <c r="A206" s="24">
        <v>191</v>
      </c>
      <c r="B206" s="88" t="s">
        <v>452</v>
      </c>
      <c r="C206" s="94" t="s">
        <v>280</v>
      </c>
      <c r="D206" s="36"/>
      <c r="E206" s="105" t="s">
        <v>457</v>
      </c>
      <c r="F206" s="163"/>
      <c r="G206" s="24" t="s">
        <v>447</v>
      </c>
    </row>
    <row r="207" spans="1:7" ht="31.5" hidden="1" outlineLevel="1" x14ac:dyDescent="0.2">
      <c r="A207" s="24">
        <v>192</v>
      </c>
      <c r="B207" s="88" t="s">
        <v>453</v>
      </c>
      <c r="C207" s="94" t="s">
        <v>300</v>
      </c>
      <c r="D207" s="36"/>
      <c r="E207" s="93" t="s">
        <v>455</v>
      </c>
      <c r="F207" s="163"/>
      <c r="G207" s="24" t="s">
        <v>447</v>
      </c>
    </row>
    <row r="208" spans="1:7" ht="63" hidden="1" outlineLevel="1" x14ac:dyDescent="0.2">
      <c r="A208" s="24">
        <v>193</v>
      </c>
      <c r="B208" s="88" t="s">
        <v>1308</v>
      </c>
      <c r="C208" s="94" t="s">
        <v>266</v>
      </c>
      <c r="D208" s="36"/>
      <c r="E208" s="93"/>
      <c r="F208" s="163"/>
      <c r="G208" s="24" t="s">
        <v>447</v>
      </c>
    </row>
    <row r="209" spans="1:7" ht="63" hidden="1" outlineLevel="1" x14ac:dyDescent="0.2">
      <c r="A209" s="24">
        <v>194</v>
      </c>
      <c r="B209" s="88" t="s">
        <v>1309</v>
      </c>
      <c r="C209" s="94" t="s">
        <v>280</v>
      </c>
      <c r="D209" s="36"/>
      <c r="E209" s="93"/>
      <c r="F209" s="163"/>
      <c r="G209" s="24" t="s">
        <v>447</v>
      </c>
    </row>
    <row r="210" spans="1:7" collapsed="1" x14ac:dyDescent="0.2">
      <c r="A210" s="160"/>
      <c r="B210" s="196" t="s">
        <v>462</v>
      </c>
      <c r="C210" s="172"/>
      <c r="D210" s="56"/>
      <c r="E210" s="173"/>
      <c r="F210" s="166">
        <f>SUM(F211:F238)</f>
        <v>2442786</v>
      </c>
      <c r="G210" s="160"/>
    </row>
    <row r="211" spans="1:7" ht="31.5" hidden="1" outlineLevel="1" x14ac:dyDescent="0.2">
      <c r="A211" s="24">
        <v>195</v>
      </c>
      <c r="B211" s="88" t="s">
        <v>466</v>
      </c>
      <c r="C211" s="94" t="s">
        <v>198</v>
      </c>
      <c r="D211" s="36"/>
      <c r="E211" s="93"/>
      <c r="F211" s="163">
        <v>10000</v>
      </c>
      <c r="G211" s="24" t="s">
        <v>462</v>
      </c>
    </row>
    <row r="212" spans="1:7" ht="31.5" hidden="1" outlineLevel="1" x14ac:dyDescent="0.25">
      <c r="A212" s="24">
        <v>196</v>
      </c>
      <c r="B212" s="85" t="s">
        <v>461</v>
      </c>
      <c r="C212" s="24" t="s">
        <v>198</v>
      </c>
      <c r="D212" s="36"/>
      <c r="E212" s="110"/>
      <c r="F212" s="163">
        <v>22000</v>
      </c>
      <c r="G212" s="24" t="s">
        <v>462</v>
      </c>
    </row>
    <row r="213" spans="1:7" ht="31.5" hidden="1" outlineLevel="1" x14ac:dyDescent="0.25">
      <c r="A213" s="24">
        <v>197</v>
      </c>
      <c r="B213" s="85" t="s">
        <v>463</v>
      </c>
      <c r="C213" s="24" t="s">
        <v>198</v>
      </c>
      <c r="D213" s="36"/>
      <c r="E213" s="110"/>
      <c r="F213" s="163">
        <v>5000</v>
      </c>
      <c r="G213" s="24" t="s">
        <v>462</v>
      </c>
    </row>
    <row r="214" spans="1:7" ht="31.5" hidden="1" outlineLevel="1" x14ac:dyDescent="0.25">
      <c r="A214" s="24">
        <v>198</v>
      </c>
      <c r="B214" s="85" t="s">
        <v>464</v>
      </c>
      <c r="C214" s="24" t="s">
        <v>198</v>
      </c>
      <c r="D214" s="36"/>
      <c r="E214" s="110"/>
      <c r="F214" s="163">
        <v>2000</v>
      </c>
      <c r="G214" s="24" t="s">
        <v>462</v>
      </c>
    </row>
    <row r="215" spans="1:7" ht="47.25" hidden="1" outlineLevel="1" x14ac:dyDescent="0.2">
      <c r="A215" s="24">
        <v>199</v>
      </c>
      <c r="B215" s="110" t="s">
        <v>465</v>
      </c>
      <c r="C215" s="24" t="s">
        <v>198</v>
      </c>
      <c r="D215" s="36"/>
      <c r="E215" s="110" t="s">
        <v>470</v>
      </c>
      <c r="F215" s="163">
        <f>100000+220000+200000+700000+90000</f>
        <v>1310000</v>
      </c>
      <c r="G215" s="24" t="s">
        <v>462</v>
      </c>
    </row>
    <row r="216" spans="1:7" ht="31.5" hidden="1" outlineLevel="1" x14ac:dyDescent="0.2">
      <c r="A216" s="24">
        <v>200</v>
      </c>
      <c r="B216" s="110" t="s">
        <v>467</v>
      </c>
      <c r="C216" s="24" t="s">
        <v>198</v>
      </c>
      <c r="D216" s="36"/>
      <c r="E216" s="110" t="s">
        <v>394</v>
      </c>
      <c r="F216" s="163">
        <v>40000</v>
      </c>
      <c r="G216" s="24" t="s">
        <v>462</v>
      </c>
    </row>
    <row r="217" spans="1:7" ht="31.5" hidden="1" outlineLevel="1" x14ac:dyDescent="0.2">
      <c r="A217" s="24">
        <v>201</v>
      </c>
      <c r="B217" s="110" t="s">
        <v>468</v>
      </c>
      <c r="C217" s="24" t="s">
        <v>198</v>
      </c>
      <c r="D217" s="36"/>
      <c r="E217" s="110" t="s">
        <v>469</v>
      </c>
      <c r="F217" s="163">
        <v>30000</v>
      </c>
      <c r="G217" s="24" t="s">
        <v>462</v>
      </c>
    </row>
    <row r="218" spans="1:7" ht="31.5" hidden="1" outlineLevel="1" x14ac:dyDescent="0.2">
      <c r="A218" s="24">
        <v>202</v>
      </c>
      <c r="B218" s="110" t="s">
        <v>471</v>
      </c>
      <c r="C218" s="24" t="s">
        <v>198</v>
      </c>
      <c r="D218" s="36"/>
      <c r="E218" s="110" t="s">
        <v>472</v>
      </c>
      <c r="F218" s="163">
        <v>40000</v>
      </c>
      <c r="G218" s="24" t="s">
        <v>462</v>
      </c>
    </row>
    <row r="219" spans="1:7" ht="31.5" hidden="1" outlineLevel="1" x14ac:dyDescent="0.25">
      <c r="A219" s="24">
        <v>203</v>
      </c>
      <c r="B219" s="110" t="s">
        <v>473</v>
      </c>
      <c r="C219" s="24" t="s">
        <v>198</v>
      </c>
      <c r="D219" s="36"/>
      <c r="E219" s="106" t="s">
        <v>474</v>
      </c>
      <c r="F219" s="163">
        <v>20000</v>
      </c>
      <c r="G219" s="24" t="s">
        <v>462</v>
      </c>
    </row>
    <row r="220" spans="1:7" ht="31.5" hidden="1" outlineLevel="1" x14ac:dyDescent="0.2">
      <c r="A220" s="24">
        <v>204</v>
      </c>
      <c r="B220" s="88" t="s">
        <v>475</v>
      </c>
      <c r="C220" s="24" t="s">
        <v>198</v>
      </c>
      <c r="D220" s="36"/>
      <c r="E220" s="88" t="s">
        <v>484</v>
      </c>
      <c r="F220" s="163">
        <v>180000</v>
      </c>
      <c r="G220" s="24" t="s">
        <v>462</v>
      </c>
    </row>
    <row r="221" spans="1:7" hidden="1" outlineLevel="1" x14ac:dyDescent="0.2">
      <c r="A221" s="24">
        <v>205</v>
      </c>
      <c r="B221" s="88" t="s">
        <v>476</v>
      </c>
      <c r="C221" s="24" t="s">
        <v>198</v>
      </c>
      <c r="D221" s="36"/>
      <c r="E221" s="88" t="s">
        <v>485</v>
      </c>
      <c r="F221" s="163">
        <v>150000</v>
      </c>
      <c r="G221" s="24" t="s">
        <v>462</v>
      </c>
    </row>
    <row r="222" spans="1:7" ht="31.5" hidden="1" outlineLevel="1" x14ac:dyDescent="0.2">
      <c r="A222" s="24">
        <v>206</v>
      </c>
      <c r="B222" s="88" t="s">
        <v>477</v>
      </c>
      <c r="C222" s="24" t="s">
        <v>198</v>
      </c>
      <c r="D222" s="36"/>
      <c r="E222" s="88" t="s">
        <v>486</v>
      </c>
      <c r="F222" s="163">
        <v>150000</v>
      </c>
      <c r="G222" s="24" t="s">
        <v>462</v>
      </c>
    </row>
    <row r="223" spans="1:7" ht="31.5" hidden="1" outlineLevel="1" x14ac:dyDescent="0.2">
      <c r="A223" s="24">
        <v>207</v>
      </c>
      <c r="B223" s="88" t="s">
        <v>478</v>
      </c>
      <c r="C223" s="24" t="s">
        <v>198</v>
      </c>
      <c r="D223" s="36"/>
      <c r="E223" s="88" t="s">
        <v>487</v>
      </c>
      <c r="F223" s="163">
        <v>120000</v>
      </c>
      <c r="G223" s="24" t="s">
        <v>462</v>
      </c>
    </row>
    <row r="224" spans="1:7" ht="31.5" hidden="1" outlineLevel="1" x14ac:dyDescent="0.2">
      <c r="A224" s="24">
        <v>208</v>
      </c>
      <c r="B224" s="88" t="s">
        <v>479</v>
      </c>
      <c r="C224" s="24" t="s">
        <v>198</v>
      </c>
      <c r="D224" s="36"/>
      <c r="E224" s="88" t="s">
        <v>488</v>
      </c>
      <c r="F224" s="163">
        <v>50000</v>
      </c>
      <c r="G224" s="24" t="s">
        <v>462</v>
      </c>
    </row>
    <row r="225" spans="1:7" ht="31.5" hidden="1" outlineLevel="1" x14ac:dyDescent="0.2">
      <c r="A225" s="24">
        <v>209</v>
      </c>
      <c r="B225" s="88" t="s">
        <v>480</v>
      </c>
      <c r="C225" s="24" t="s">
        <v>198</v>
      </c>
      <c r="D225" s="36"/>
      <c r="E225" s="88" t="s">
        <v>492</v>
      </c>
      <c r="F225" s="163">
        <v>30000</v>
      </c>
      <c r="G225" s="24" t="s">
        <v>462</v>
      </c>
    </row>
    <row r="226" spans="1:7" hidden="1" outlineLevel="1" x14ac:dyDescent="0.2">
      <c r="A226" s="24">
        <v>210</v>
      </c>
      <c r="B226" s="88" t="s">
        <v>481</v>
      </c>
      <c r="C226" s="24" t="s">
        <v>198</v>
      </c>
      <c r="D226" s="36"/>
      <c r="E226" s="88" t="s">
        <v>489</v>
      </c>
      <c r="F226" s="163">
        <v>100000</v>
      </c>
      <c r="G226" s="24" t="s">
        <v>462</v>
      </c>
    </row>
    <row r="227" spans="1:7" ht="31.5" hidden="1" outlineLevel="1" x14ac:dyDescent="0.2">
      <c r="A227" s="24">
        <v>211</v>
      </c>
      <c r="B227" s="88" t="s">
        <v>482</v>
      </c>
      <c r="C227" s="24" t="s">
        <v>198</v>
      </c>
      <c r="D227" s="36"/>
      <c r="E227" s="88" t="s">
        <v>490</v>
      </c>
      <c r="F227" s="163">
        <v>30000</v>
      </c>
      <c r="G227" s="24" t="s">
        <v>462</v>
      </c>
    </row>
    <row r="228" spans="1:7" ht="31.5" hidden="1" outlineLevel="1" x14ac:dyDescent="0.2">
      <c r="A228" s="24">
        <v>212</v>
      </c>
      <c r="B228" s="88" t="s">
        <v>483</v>
      </c>
      <c r="C228" s="24" t="s">
        <v>198</v>
      </c>
      <c r="D228" s="36"/>
      <c r="E228" s="88" t="s">
        <v>491</v>
      </c>
      <c r="F228" s="163">
        <v>70000</v>
      </c>
      <c r="G228" s="24" t="s">
        <v>462</v>
      </c>
    </row>
    <row r="229" spans="1:7" ht="31.5" hidden="1" outlineLevel="1" x14ac:dyDescent="0.2">
      <c r="A229" s="24">
        <v>213</v>
      </c>
      <c r="B229" s="88" t="s">
        <v>1313</v>
      </c>
      <c r="C229" s="24" t="s">
        <v>198</v>
      </c>
      <c r="D229" s="36"/>
      <c r="E229" s="88"/>
      <c r="F229" s="163">
        <v>4988</v>
      </c>
      <c r="G229" s="24" t="s">
        <v>462</v>
      </c>
    </row>
    <row r="230" spans="1:7" ht="31.5" hidden="1" outlineLevel="1" x14ac:dyDescent="0.2">
      <c r="A230" s="24">
        <v>214</v>
      </c>
      <c r="B230" s="88" t="s">
        <v>1314</v>
      </c>
      <c r="C230" s="24" t="s">
        <v>198</v>
      </c>
      <c r="D230" s="36"/>
      <c r="E230" s="88"/>
      <c r="F230" s="163">
        <v>5610</v>
      </c>
      <c r="G230" s="24" t="s">
        <v>462</v>
      </c>
    </row>
    <row r="231" spans="1:7" ht="31.5" hidden="1" outlineLevel="1" x14ac:dyDescent="0.2">
      <c r="A231" s="24">
        <v>215</v>
      </c>
      <c r="B231" s="88" t="s">
        <v>1265</v>
      </c>
      <c r="C231" s="24" t="s">
        <v>198</v>
      </c>
      <c r="D231" s="36"/>
      <c r="E231" s="88"/>
      <c r="F231" s="163">
        <v>2500</v>
      </c>
      <c r="G231" s="24" t="s">
        <v>462</v>
      </c>
    </row>
    <row r="232" spans="1:7" ht="63" hidden="1" outlineLevel="1" x14ac:dyDescent="0.2">
      <c r="A232" s="24">
        <v>216</v>
      </c>
      <c r="B232" s="88" t="s">
        <v>1315</v>
      </c>
      <c r="C232" s="24" t="s">
        <v>198</v>
      </c>
      <c r="D232" s="36"/>
      <c r="E232" s="88"/>
      <c r="F232" s="163">
        <v>30688</v>
      </c>
      <c r="G232" s="24" t="s">
        <v>462</v>
      </c>
    </row>
    <row r="233" spans="1:7" hidden="1" outlineLevel="1" x14ac:dyDescent="0.2">
      <c r="A233" s="24">
        <v>217</v>
      </c>
      <c r="B233" s="88" t="s">
        <v>387</v>
      </c>
      <c r="C233" s="24" t="s">
        <v>198</v>
      </c>
      <c r="D233" s="36"/>
      <c r="E233" s="88"/>
      <c r="F233" s="163">
        <v>20000</v>
      </c>
      <c r="G233" s="24" t="s">
        <v>462</v>
      </c>
    </row>
    <row r="234" spans="1:7" ht="31.5" hidden="1" outlineLevel="1" x14ac:dyDescent="0.2">
      <c r="A234" s="24">
        <v>218</v>
      </c>
      <c r="B234" s="88" t="s">
        <v>1316</v>
      </c>
      <c r="C234" s="24"/>
      <c r="D234" s="36"/>
      <c r="E234" s="88"/>
      <c r="F234" s="163">
        <v>5000</v>
      </c>
      <c r="G234" s="24" t="s">
        <v>462</v>
      </c>
    </row>
    <row r="235" spans="1:7" hidden="1" outlineLevel="1" x14ac:dyDescent="0.2">
      <c r="A235" s="24">
        <v>219</v>
      </c>
      <c r="B235" s="88" t="s">
        <v>1317</v>
      </c>
      <c r="C235" s="24"/>
      <c r="D235" s="36"/>
      <c r="E235" s="88"/>
      <c r="F235" s="163">
        <v>3000</v>
      </c>
      <c r="G235" s="24" t="s">
        <v>462</v>
      </c>
    </row>
    <row r="236" spans="1:7" hidden="1" outlineLevel="1" x14ac:dyDescent="0.2">
      <c r="A236" s="24">
        <v>220</v>
      </c>
      <c r="B236" s="88" t="s">
        <v>1318</v>
      </c>
      <c r="C236" s="24"/>
      <c r="D236" s="36"/>
      <c r="E236" s="88"/>
      <c r="F236" s="163">
        <v>5000</v>
      </c>
      <c r="G236" s="24" t="s">
        <v>462</v>
      </c>
    </row>
    <row r="237" spans="1:7" hidden="1" outlineLevel="1" x14ac:dyDescent="0.2">
      <c r="A237" s="24">
        <v>221</v>
      </c>
      <c r="B237" s="88" t="s">
        <v>1319</v>
      </c>
      <c r="C237" s="24"/>
      <c r="D237" s="36"/>
      <c r="E237" s="88"/>
      <c r="F237" s="163">
        <v>4000</v>
      </c>
      <c r="G237" s="24" t="s">
        <v>462</v>
      </c>
    </row>
    <row r="238" spans="1:7" ht="31.5" hidden="1" outlineLevel="1" x14ac:dyDescent="0.2">
      <c r="A238" s="24">
        <v>222</v>
      </c>
      <c r="B238" s="110" t="s">
        <v>493</v>
      </c>
      <c r="C238" s="24" t="s">
        <v>198</v>
      </c>
      <c r="D238" s="36"/>
      <c r="E238" s="88" t="s">
        <v>494</v>
      </c>
      <c r="F238" s="163">
        <v>3000</v>
      </c>
      <c r="G238" s="24" t="s">
        <v>462</v>
      </c>
    </row>
    <row r="239" spans="1:7" collapsed="1" x14ac:dyDescent="0.2">
      <c r="A239" s="160"/>
      <c r="B239" s="208" t="s">
        <v>502</v>
      </c>
      <c r="C239" s="160"/>
      <c r="D239" s="174"/>
      <c r="E239" s="175"/>
      <c r="F239" s="215">
        <f>SUM(F240:F246)</f>
        <v>511800</v>
      </c>
      <c r="G239" s="170"/>
    </row>
    <row r="240" spans="1:7" ht="141.75" hidden="1" outlineLevel="1" x14ac:dyDescent="0.2">
      <c r="A240" s="24">
        <v>223</v>
      </c>
      <c r="B240" s="126" t="s">
        <v>495</v>
      </c>
      <c r="C240" s="24" t="s">
        <v>198</v>
      </c>
      <c r="D240" s="125" t="s">
        <v>496</v>
      </c>
      <c r="E240" s="127" t="s">
        <v>497</v>
      </c>
      <c r="F240" s="216">
        <v>39300</v>
      </c>
      <c r="G240" s="124" t="s">
        <v>502</v>
      </c>
    </row>
    <row r="241" spans="1:7" ht="141.75" hidden="1" outlineLevel="1" x14ac:dyDescent="0.2">
      <c r="A241" s="24">
        <v>224</v>
      </c>
      <c r="B241" s="110" t="s">
        <v>498</v>
      </c>
      <c r="C241" s="24" t="s">
        <v>198</v>
      </c>
      <c r="D241" s="36" t="s">
        <v>499</v>
      </c>
      <c r="E241" s="123" t="s">
        <v>500</v>
      </c>
      <c r="F241" s="163">
        <v>127300</v>
      </c>
      <c r="G241" s="124" t="s">
        <v>502</v>
      </c>
    </row>
    <row r="242" spans="1:7" ht="126" hidden="1" outlineLevel="1" x14ac:dyDescent="0.2">
      <c r="A242" s="24">
        <v>225</v>
      </c>
      <c r="B242" s="110" t="s">
        <v>501</v>
      </c>
      <c r="C242" s="24" t="s">
        <v>198</v>
      </c>
      <c r="D242" s="36" t="s">
        <v>503</v>
      </c>
      <c r="E242" s="123" t="s">
        <v>504</v>
      </c>
      <c r="F242" s="163">
        <v>42300</v>
      </c>
      <c r="G242" s="124" t="s">
        <v>502</v>
      </c>
    </row>
    <row r="243" spans="1:7" ht="173.25" hidden="1" outlineLevel="1" x14ac:dyDescent="0.2">
      <c r="A243" s="24">
        <v>226</v>
      </c>
      <c r="B243" s="110" t="s">
        <v>505</v>
      </c>
      <c r="C243" s="24" t="s">
        <v>198</v>
      </c>
      <c r="D243" s="36" t="s">
        <v>506</v>
      </c>
      <c r="E243" s="123" t="s">
        <v>507</v>
      </c>
      <c r="F243" s="163">
        <v>10900</v>
      </c>
      <c r="G243" s="124" t="s">
        <v>502</v>
      </c>
    </row>
    <row r="244" spans="1:7" ht="78.75" hidden="1" outlineLevel="1" x14ac:dyDescent="0.2">
      <c r="A244" s="24">
        <v>227</v>
      </c>
      <c r="B244" s="110" t="s">
        <v>508</v>
      </c>
      <c r="C244" s="24" t="s">
        <v>198</v>
      </c>
      <c r="D244" s="36" t="s">
        <v>509</v>
      </c>
      <c r="E244" s="123" t="s">
        <v>510</v>
      </c>
      <c r="F244" s="163">
        <v>41500</v>
      </c>
      <c r="G244" s="124" t="s">
        <v>502</v>
      </c>
    </row>
    <row r="245" spans="1:7" ht="94.5" hidden="1" outlineLevel="1" x14ac:dyDescent="0.2">
      <c r="A245" s="24">
        <v>228</v>
      </c>
      <c r="B245" s="110" t="s">
        <v>511</v>
      </c>
      <c r="C245" s="24" t="s">
        <v>198</v>
      </c>
      <c r="D245" s="36" t="s">
        <v>512</v>
      </c>
      <c r="E245" s="123" t="s">
        <v>513</v>
      </c>
      <c r="F245" s="163">
        <v>500</v>
      </c>
      <c r="G245" s="124" t="s">
        <v>502</v>
      </c>
    </row>
    <row r="246" spans="1:7" ht="126" hidden="1" outlineLevel="1" x14ac:dyDescent="0.2">
      <c r="A246" s="24">
        <v>229</v>
      </c>
      <c r="B246" s="110" t="s">
        <v>514</v>
      </c>
      <c r="C246" s="24" t="s">
        <v>198</v>
      </c>
      <c r="D246" s="36" t="s">
        <v>515</v>
      </c>
      <c r="E246" s="110"/>
      <c r="F246" s="163">
        <v>250000</v>
      </c>
      <c r="G246" s="124" t="s">
        <v>502</v>
      </c>
    </row>
    <row r="247" spans="1:7" collapsed="1" x14ac:dyDescent="0.2">
      <c r="A247" s="160"/>
      <c r="B247" s="161" t="s">
        <v>518</v>
      </c>
      <c r="C247" s="160"/>
      <c r="D247" s="56"/>
      <c r="E247" s="162"/>
      <c r="F247" s="166">
        <f>SUM(F248:F302)</f>
        <v>1500885</v>
      </c>
      <c r="G247" s="170"/>
    </row>
    <row r="248" spans="1:7" ht="78.75" hidden="1" outlineLevel="1" x14ac:dyDescent="0.2">
      <c r="A248" s="24">
        <v>230</v>
      </c>
      <c r="B248" s="110" t="s">
        <v>516</v>
      </c>
      <c r="C248" s="24" t="s">
        <v>198</v>
      </c>
      <c r="D248" s="36"/>
      <c r="E248" s="110" t="s">
        <v>517</v>
      </c>
      <c r="F248" s="163">
        <v>100000</v>
      </c>
      <c r="G248" s="24" t="s">
        <v>518</v>
      </c>
    </row>
    <row r="249" spans="1:7" ht="63" hidden="1" outlineLevel="1" x14ac:dyDescent="0.2">
      <c r="A249" s="24">
        <v>231</v>
      </c>
      <c r="B249" s="110" t="s">
        <v>519</v>
      </c>
      <c r="C249" s="24" t="s">
        <v>198</v>
      </c>
      <c r="D249" s="36"/>
      <c r="E249" s="110" t="s">
        <v>520</v>
      </c>
      <c r="F249" s="163">
        <v>80000</v>
      </c>
      <c r="G249" s="24" t="s">
        <v>518</v>
      </c>
    </row>
    <row r="250" spans="1:7" ht="78.75" hidden="1" outlineLevel="1" x14ac:dyDescent="0.2">
      <c r="A250" s="24">
        <v>232</v>
      </c>
      <c r="B250" s="110" t="s">
        <v>521</v>
      </c>
      <c r="C250" s="24" t="s">
        <v>198</v>
      </c>
      <c r="D250" s="36"/>
      <c r="E250" s="110" t="s">
        <v>524</v>
      </c>
      <c r="F250" s="163">
        <v>50000</v>
      </c>
      <c r="G250" s="24" t="s">
        <v>518</v>
      </c>
    </row>
    <row r="251" spans="1:7" ht="31.5" hidden="1" outlineLevel="1" x14ac:dyDescent="0.2">
      <c r="A251" s="24">
        <v>233</v>
      </c>
      <c r="B251" s="110" t="s">
        <v>522</v>
      </c>
      <c r="C251" s="24" t="s">
        <v>198</v>
      </c>
      <c r="D251" s="36"/>
      <c r="E251" s="110" t="s">
        <v>523</v>
      </c>
      <c r="F251" s="163">
        <v>4200</v>
      </c>
      <c r="G251" s="24" t="s">
        <v>518</v>
      </c>
    </row>
    <row r="252" spans="1:7" ht="63" hidden="1" outlineLevel="1" x14ac:dyDescent="0.2">
      <c r="A252" s="24">
        <v>234</v>
      </c>
      <c r="B252" s="110" t="s">
        <v>525</v>
      </c>
      <c r="C252" s="24" t="s">
        <v>198</v>
      </c>
      <c r="D252" s="36"/>
      <c r="E252" s="110" t="s">
        <v>526</v>
      </c>
      <c r="F252" s="163">
        <v>28600</v>
      </c>
      <c r="G252" s="24" t="s">
        <v>518</v>
      </c>
    </row>
    <row r="253" spans="1:7" ht="78.75" hidden="1" outlineLevel="1" x14ac:dyDescent="0.2">
      <c r="A253" s="24">
        <v>235</v>
      </c>
      <c r="B253" s="110" t="s">
        <v>527</v>
      </c>
      <c r="C253" s="24" t="s">
        <v>198</v>
      </c>
      <c r="D253" s="36"/>
      <c r="E253" s="110" t="s">
        <v>528</v>
      </c>
      <c r="F253" s="163">
        <v>250000</v>
      </c>
      <c r="G253" s="24" t="s">
        <v>518</v>
      </c>
    </row>
    <row r="254" spans="1:7" ht="78.75" hidden="1" outlineLevel="1" x14ac:dyDescent="0.2">
      <c r="A254" s="24">
        <v>236</v>
      </c>
      <c r="B254" s="110" t="s">
        <v>529</v>
      </c>
      <c r="C254" s="24" t="s">
        <v>198</v>
      </c>
      <c r="D254" s="36"/>
      <c r="E254" s="123" t="s">
        <v>530</v>
      </c>
      <c r="F254" s="163">
        <v>20000</v>
      </c>
      <c r="G254" s="24" t="s">
        <v>518</v>
      </c>
    </row>
    <row r="255" spans="1:7" ht="126" hidden="1" outlineLevel="1" x14ac:dyDescent="0.2">
      <c r="A255" s="24">
        <v>237</v>
      </c>
      <c r="B255" s="110" t="s">
        <v>531</v>
      </c>
      <c r="C255" s="24" t="s">
        <v>198</v>
      </c>
      <c r="D255" s="36"/>
      <c r="E255" s="110" t="s">
        <v>533</v>
      </c>
      <c r="F255" s="163">
        <v>35000</v>
      </c>
      <c r="G255" s="24" t="s">
        <v>518</v>
      </c>
    </row>
    <row r="256" spans="1:7" ht="126" hidden="1" outlineLevel="1" x14ac:dyDescent="0.25">
      <c r="A256" s="24">
        <v>238</v>
      </c>
      <c r="B256" s="211" t="s">
        <v>532</v>
      </c>
      <c r="C256" s="24" t="s">
        <v>198</v>
      </c>
      <c r="D256" s="36"/>
      <c r="E256" s="110" t="s">
        <v>534</v>
      </c>
      <c r="F256" s="163">
        <v>30000</v>
      </c>
      <c r="G256" s="24" t="s">
        <v>518</v>
      </c>
    </row>
    <row r="257" spans="1:7" ht="141.75" hidden="1" outlineLevel="1" x14ac:dyDescent="0.2">
      <c r="A257" s="24">
        <v>239</v>
      </c>
      <c r="B257" s="110" t="s">
        <v>535</v>
      </c>
      <c r="C257" s="24" t="s">
        <v>198</v>
      </c>
      <c r="D257" s="36"/>
      <c r="E257" s="123" t="s">
        <v>536</v>
      </c>
      <c r="F257" s="163">
        <v>8000</v>
      </c>
      <c r="G257" s="24" t="s">
        <v>518</v>
      </c>
    </row>
    <row r="258" spans="1:7" ht="47.25" hidden="1" outlineLevel="1" x14ac:dyDescent="0.25">
      <c r="A258" s="24">
        <v>240</v>
      </c>
      <c r="B258" s="110" t="s">
        <v>537</v>
      </c>
      <c r="C258" s="24" t="s">
        <v>198</v>
      </c>
      <c r="D258" s="36"/>
      <c r="E258" s="81" t="s">
        <v>538</v>
      </c>
      <c r="F258" s="163">
        <v>42000</v>
      </c>
      <c r="G258" s="24" t="s">
        <v>518</v>
      </c>
    </row>
    <row r="259" spans="1:7" ht="63" hidden="1" outlineLevel="1" x14ac:dyDescent="0.2">
      <c r="A259" s="24">
        <v>241</v>
      </c>
      <c r="B259" s="110" t="s">
        <v>539</v>
      </c>
      <c r="C259" s="24" t="s">
        <v>198</v>
      </c>
      <c r="D259" s="36"/>
      <c r="E259" s="110" t="s">
        <v>540</v>
      </c>
      <c r="F259" s="163">
        <v>100000</v>
      </c>
      <c r="G259" s="24" t="s">
        <v>518</v>
      </c>
    </row>
    <row r="260" spans="1:7" ht="31.5" hidden="1" outlineLevel="1" x14ac:dyDescent="0.2">
      <c r="A260" s="24">
        <v>242</v>
      </c>
      <c r="B260" s="110" t="s">
        <v>541</v>
      </c>
      <c r="C260" s="24" t="s">
        <v>198</v>
      </c>
      <c r="D260" s="36"/>
      <c r="E260" s="110" t="s">
        <v>542</v>
      </c>
      <c r="F260" s="163">
        <v>100000</v>
      </c>
      <c r="G260" s="24" t="s">
        <v>518</v>
      </c>
    </row>
    <row r="261" spans="1:7" hidden="1" outlineLevel="1" x14ac:dyDescent="0.2">
      <c r="A261" s="24">
        <v>243</v>
      </c>
      <c r="B261" s="110" t="s">
        <v>543</v>
      </c>
      <c r="C261" s="24" t="s">
        <v>198</v>
      </c>
      <c r="D261" s="36"/>
      <c r="E261" s="110" t="s">
        <v>544</v>
      </c>
      <c r="F261" s="163">
        <v>2600</v>
      </c>
      <c r="G261" s="24" t="s">
        <v>518</v>
      </c>
    </row>
    <row r="262" spans="1:7" ht="31.5" hidden="1" outlineLevel="1" x14ac:dyDescent="0.2">
      <c r="A262" s="24">
        <v>244</v>
      </c>
      <c r="B262" s="110" t="s">
        <v>545</v>
      </c>
      <c r="C262" s="24" t="s">
        <v>198</v>
      </c>
      <c r="D262" s="36"/>
      <c r="E262" s="110" t="s">
        <v>546</v>
      </c>
      <c r="F262" s="163">
        <v>30000</v>
      </c>
      <c r="G262" s="24" t="s">
        <v>518</v>
      </c>
    </row>
    <row r="263" spans="1:7" ht="63" hidden="1" outlineLevel="1" x14ac:dyDescent="0.2">
      <c r="A263" s="24">
        <v>245</v>
      </c>
      <c r="B263" s="110" t="s">
        <v>547</v>
      </c>
      <c r="C263" s="24" t="s">
        <v>198</v>
      </c>
      <c r="D263" s="36"/>
      <c r="E263" s="110" t="s">
        <v>548</v>
      </c>
      <c r="F263" s="163">
        <v>150000</v>
      </c>
      <c r="G263" s="24" t="s">
        <v>518</v>
      </c>
    </row>
    <row r="264" spans="1:7" ht="31.5" hidden="1" outlineLevel="1" x14ac:dyDescent="0.2">
      <c r="A264" s="24">
        <v>246</v>
      </c>
      <c r="B264" s="110" t="s">
        <v>549</v>
      </c>
      <c r="C264" s="24" t="s">
        <v>198</v>
      </c>
      <c r="D264" s="36"/>
      <c r="E264" s="110" t="s">
        <v>550</v>
      </c>
      <c r="F264" s="163">
        <v>60000</v>
      </c>
      <c r="G264" s="24" t="s">
        <v>518</v>
      </c>
    </row>
    <row r="265" spans="1:7" ht="141.75" hidden="1" outlineLevel="1" x14ac:dyDescent="0.2">
      <c r="A265" s="24">
        <v>247</v>
      </c>
      <c r="B265" s="110" t="s">
        <v>551</v>
      </c>
      <c r="C265" s="24" t="s">
        <v>198</v>
      </c>
      <c r="D265" s="36"/>
      <c r="E265" s="123" t="s">
        <v>552</v>
      </c>
      <c r="F265" s="163">
        <v>3000</v>
      </c>
      <c r="G265" s="24" t="s">
        <v>518</v>
      </c>
    </row>
    <row r="266" spans="1:7" ht="31.5" hidden="1" outlineLevel="1" x14ac:dyDescent="0.2">
      <c r="A266" s="24">
        <v>248</v>
      </c>
      <c r="B266" s="110" t="s">
        <v>553</v>
      </c>
      <c r="C266" s="24" t="s">
        <v>198</v>
      </c>
      <c r="D266" s="36"/>
      <c r="E266" s="110" t="s">
        <v>554</v>
      </c>
      <c r="F266" s="163">
        <v>4000</v>
      </c>
      <c r="G266" s="24" t="s">
        <v>518</v>
      </c>
    </row>
    <row r="267" spans="1:7" ht="31.5" hidden="1" outlineLevel="1" x14ac:dyDescent="0.2">
      <c r="A267" s="24">
        <v>249</v>
      </c>
      <c r="B267" s="110" t="s">
        <v>555</v>
      </c>
      <c r="C267" s="24" t="s">
        <v>198</v>
      </c>
      <c r="D267" s="36"/>
      <c r="E267" s="110" t="s">
        <v>556</v>
      </c>
      <c r="F267" s="163">
        <v>2000</v>
      </c>
      <c r="G267" s="24" t="s">
        <v>518</v>
      </c>
    </row>
    <row r="268" spans="1:7" hidden="1" outlineLevel="1" x14ac:dyDescent="0.2">
      <c r="A268" s="24">
        <v>250</v>
      </c>
      <c r="B268" s="110" t="s">
        <v>557</v>
      </c>
      <c r="C268" s="24" t="s">
        <v>198</v>
      </c>
      <c r="D268" s="36"/>
      <c r="E268" s="110" t="s">
        <v>558</v>
      </c>
      <c r="F268" s="163">
        <v>2000</v>
      </c>
      <c r="G268" s="24" t="s">
        <v>518</v>
      </c>
    </row>
    <row r="269" spans="1:7" ht="31.5" hidden="1" outlineLevel="1" x14ac:dyDescent="0.2">
      <c r="A269" s="24">
        <v>251</v>
      </c>
      <c r="B269" s="110" t="s">
        <v>559</v>
      </c>
      <c r="C269" s="24" t="s">
        <v>198</v>
      </c>
      <c r="D269" s="36"/>
      <c r="E269" s="110" t="s">
        <v>560</v>
      </c>
      <c r="F269" s="163">
        <v>2000</v>
      </c>
      <c r="G269" s="24" t="s">
        <v>518</v>
      </c>
    </row>
    <row r="270" spans="1:7" ht="31.5" hidden="1" outlineLevel="1" x14ac:dyDescent="0.2">
      <c r="A270" s="24">
        <v>252</v>
      </c>
      <c r="B270" s="110" t="s">
        <v>561</v>
      </c>
      <c r="C270" s="24" t="s">
        <v>198</v>
      </c>
      <c r="D270" s="36"/>
      <c r="E270" s="110" t="s">
        <v>558</v>
      </c>
      <c r="F270" s="163">
        <v>4000</v>
      </c>
      <c r="G270" s="24" t="s">
        <v>518</v>
      </c>
    </row>
    <row r="271" spans="1:7" ht="31.5" hidden="1" outlineLevel="1" x14ac:dyDescent="0.2">
      <c r="A271" s="24">
        <v>253</v>
      </c>
      <c r="B271" s="110" t="s">
        <v>562</v>
      </c>
      <c r="C271" s="24" t="s">
        <v>198</v>
      </c>
      <c r="D271" s="36"/>
      <c r="E271" s="110" t="s">
        <v>558</v>
      </c>
      <c r="F271" s="163">
        <v>2000</v>
      </c>
      <c r="G271" s="24" t="s">
        <v>518</v>
      </c>
    </row>
    <row r="272" spans="1:7" ht="31.5" hidden="1" outlineLevel="1" x14ac:dyDescent="0.2">
      <c r="A272" s="24">
        <v>254</v>
      </c>
      <c r="B272" s="110" t="s">
        <v>563</v>
      </c>
      <c r="C272" s="24" t="s">
        <v>198</v>
      </c>
      <c r="D272" s="36"/>
      <c r="E272" s="110" t="s">
        <v>558</v>
      </c>
      <c r="F272" s="163">
        <v>2000</v>
      </c>
      <c r="G272" s="24" t="s">
        <v>518</v>
      </c>
    </row>
    <row r="273" spans="1:7" ht="47.25" hidden="1" outlineLevel="1" x14ac:dyDescent="0.2">
      <c r="A273" s="24">
        <v>255</v>
      </c>
      <c r="B273" s="110" t="s">
        <v>564</v>
      </c>
      <c r="C273" s="24" t="s">
        <v>198</v>
      </c>
      <c r="D273" s="36"/>
      <c r="E273" s="110" t="s">
        <v>558</v>
      </c>
      <c r="F273" s="163">
        <v>4000</v>
      </c>
      <c r="G273" s="24" t="s">
        <v>518</v>
      </c>
    </row>
    <row r="274" spans="1:7" hidden="1" outlineLevel="1" x14ac:dyDescent="0.25">
      <c r="A274" s="24">
        <v>256</v>
      </c>
      <c r="B274" s="212" t="s">
        <v>565</v>
      </c>
      <c r="C274" s="24" t="s">
        <v>198</v>
      </c>
      <c r="D274" s="36"/>
      <c r="E274" s="110" t="s">
        <v>558</v>
      </c>
      <c r="F274" s="163">
        <v>6000</v>
      </c>
      <c r="G274" s="24" t="s">
        <v>518</v>
      </c>
    </row>
    <row r="275" spans="1:7" ht="47.25" hidden="1" outlineLevel="1" x14ac:dyDescent="0.2">
      <c r="A275" s="24">
        <v>257</v>
      </c>
      <c r="B275" s="110" t="s">
        <v>566</v>
      </c>
      <c r="C275" s="24" t="s">
        <v>198</v>
      </c>
      <c r="D275" s="36"/>
      <c r="E275" s="110" t="s">
        <v>567</v>
      </c>
      <c r="F275" s="163">
        <v>3016</v>
      </c>
      <c r="G275" s="24" t="s">
        <v>518</v>
      </c>
    </row>
    <row r="276" spans="1:7" ht="47.25" hidden="1" outlineLevel="1" x14ac:dyDescent="0.2">
      <c r="A276" s="24">
        <v>258</v>
      </c>
      <c r="B276" s="110" t="s">
        <v>568</v>
      </c>
      <c r="C276" s="24" t="s">
        <v>198</v>
      </c>
      <c r="D276" s="36"/>
      <c r="E276" s="110" t="s">
        <v>569</v>
      </c>
      <c r="F276" s="163">
        <v>9000</v>
      </c>
      <c r="G276" s="24" t="s">
        <v>518</v>
      </c>
    </row>
    <row r="277" spans="1:7" ht="47.25" hidden="1" outlineLevel="1" x14ac:dyDescent="0.2">
      <c r="A277" s="24">
        <v>259</v>
      </c>
      <c r="B277" s="110" t="s">
        <v>570</v>
      </c>
      <c r="C277" s="24" t="s">
        <v>198</v>
      </c>
      <c r="D277" s="36"/>
      <c r="E277" s="110" t="s">
        <v>572</v>
      </c>
      <c r="F277" s="163">
        <v>30200</v>
      </c>
      <c r="G277" s="24" t="s">
        <v>518</v>
      </c>
    </row>
    <row r="278" spans="1:7" ht="63" hidden="1" outlineLevel="1" x14ac:dyDescent="0.25">
      <c r="A278" s="24">
        <v>260</v>
      </c>
      <c r="B278" s="211" t="s">
        <v>573</v>
      </c>
      <c r="C278" s="24" t="s">
        <v>198</v>
      </c>
      <c r="D278" s="36"/>
      <c r="E278" s="110" t="s">
        <v>571</v>
      </c>
      <c r="F278" s="163">
        <v>2800</v>
      </c>
      <c r="G278" s="24" t="s">
        <v>518</v>
      </c>
    </row>
    <row r="279" spans="1:7" ht="47.25" hidden="1" outlineLevel="1" x14ac:dyDescent="0.2">
      <c r="A279" s="24">
        <v>261</v>
      </c>
      <c r="B279" s="110" t="s">
        <v>574</v>
      </c>
      <c r="C279" s="24" t="s">
        <v>198</v>
      </c>
      <c r="D279" s="36"/>
      <c r="E279" s="110" t="s">
        <v>575</v>
      </c>
      <c r="F279" s="163">
        <v>26679</v>
      </c>
      <c r="G279" s="24" t="s">
        <v>518</v>
      </c>
    </row>
    <row r="280" spans="1:7" ht="94.5" hidden="1" outlineLevel="1" x14ac:dyDescent="0.2">
      <c r="A280" s="24">
        <v>262</v>
      </c>
      <c r="B280" s="110" t="s">
        <v>576</v>
      </c>
      <c r="C280" s="24" t="s">
        <v>198</v>
      </c>
      <c r="D280" s="36"/>
      <c r="E280" s="110" t="s">
        <v>577</v>
      </c>
      <c r="F280" s="163">
        <v>10000</v>
      </c>
      <c r="G280" s="24" t="s">
        <v>518</v>
      </c>
    </row>
    <row r="281" spans="1:7" ht="63" hidden="1" outlineLevel="1" x14ac:dyDescent="0.25">
      <c r="A281" s="24">
        <v>263</v>
      </c>
      <c r="B281" s="110" t="s">
        <v>578</v>
      </c>
      <c r="C281" s="24" t="s">
        <v>198</v>
      </c>
      <c r="D281" s="36"/>
      <c r="E281" s="81" t="s">
        <v>579</v>
      </c>
      <c r="F281" s="163">
        <v>8500</v>
      </c>
      <c r="G281" s="24" t="s">
        <v>518</v>
      </c>
    </row>
    <row r="282" spans="1:7" ht="47.25" hidden="1" outlineLevel="1" x14ac:dyDescent="0.2">
      <c r="A282" s="24">
        <v>264</v>
      </c>
      <c r="B282" s="110" t="s">
        <v>580</v>
      </c>
      <c r="C282" s="24" t="s">
        <v>198</v>
      </c>
      <c r="D282" s="36"/>
      <c r="E282" s="110" t="s">
        <v>581</v>
      </c>
      <c r="F282" s="163">
        <v>5400</v>
      </c>
      <c r="G282" s="24" t="s">
        <v>518</v>
      </c>
    </row>
    <row r="283" spans="1:7" ht="31.5" hidden="1" outlineLevel="1" x14ac:dyDescent="0.2">
      <c r="A283" s="24">
        <v>265</v>
      </c>
      <c r="B283" s="110" t="s">
        <v>582</v>
      </c>
      <c r="C283" s="24" t="s">
        <v>198</v>
      </c>
      <c r="D283" s="36"/>
      <c r="E283" s="110" t="s">
        <v>583</v>
      </c>
      <c r="F283" s="163">
        <v>4774</v>
      </c>
      <c r="G283" s="24" t="s">
        <v>518</v>
      </c>
    </row>
    <row r="284" spans="1:7" ht="94.5" hidden="1" outlineLevel="1" x14ac:dyDescent="0.2">
      <c r="A284" s="24">
        <v>266</v>
      </c>
      <c r="B284" s="110" t="s">
        <v>584</v>
      </c>
      <c r="C284" s="24" t="s">
        <v>198</v>
      </c>
      <c r="D284" s="36"/>
      <c r="E284" s="110" t="s">
        <v>585</v>
      </c>
      <c r="F284" s="163">
        <v>17956</v>
      </c>
      <c r="G284" s="24" t="s">
        <v>518</v>
      </c>
    </row>
    <row r="285" spans="1:7" ht="63" hidden="1" outlineLevel="1" x14ac:dyDescent="0.2">
      <c r="A285" s="24">
        <v>267</v>
      </c>
      <c r="B285" s="110" t="s">
        <v>586</v>
      </c>
      <c r="C285" s="24" t="s">
        <v>198</v>
      </c>
      <c r="D285" s="36"/>
      <c r="E285" s="110" t="s">
        <v>587</v>
      </c>
      <c r="F285" s="163">
        <v>23000</v>
      </c>
      <c r="G285" s="24" t="s">
        <v>518</v>
      </c>
    </row>
    <row r="286" spans="1:7" ht="189" hidden="1" outlineLevel="1" x14ac:dyDescent="0.2">
      <c r="A286" s="24">
        <v>268</v>
      </c>
      <c r="B286" s="110" t="s">
        <v>588</v>
      </c>
      <c r="C286" s="24" t="s">
        <v>198</v>
      </c>
      <c r="D286" s="36"/>
      <c r="E286" s="123" t="s">
        <v>589</v>
      </c>
      <c r="F286" s="163">
        <v>7000</v>
      </c>
      <c r="G286" s="24" t="s">
        <v>518</v>
      </c>
    </row>
    <row r="287" spans="1:7" ht="94.5" hidden="1" outlineLevel="1" x14ac:dyDescent="0.2">
      <c r="A287" s="24">
        <v>269</v>
      </c>
      <c r="B287" s="110" t="s">
        <v>590</v>
      </c>
      <c r="C287" s="24" t="s">
        <v>198</v>
      </c>
      <c r="D287" s="36"/>
      <c r="E287" s="110" t="s">
        <v>591</v>
      </c>
      <c r="F287" s="163">
        <v>2000</v>
      </c>
      <c r="G287" s="24" t="s">
        <v>518</v>
      </c>
    </row>
    <row r="288" spans="1:7" ht="236.25" hidden="1" outlineLevel="1" x14ac:dyDescent="0.2">
      <c r="A288" s="24">
        <v>270</v>
      </c>
      <c r="B288" s="110" t="s">
        <v>592</v>
      </c>
      <c r="C288" s="24" t="s">
        <v>198</v>
      </c>
      <c r="D288" s="36"/>
      <c r="E288" s="123" t="s">
        <v>593</v>
      </c>
      <c r="F288" s="163">
        <v>800</v>
      </c>
      <c r="G288" s="24" t="s">
        <v>518</v>
      </c>
    </row>
    <row r="289" spans="1:7" ht="78.75" hidden="1" outlineLevel="1" x14ac:dyDescent="0.2">
      <c r="A289" s="24">
        <v>271</v>
      </c>
      <c r="B289" s="110" t="s">
        <v>594</v>
      </c>
      <c r="C289" s="24" t="s">
        <v>198</v>
      </c>
      <c r="D289" s="36"/>
      <c r="E289" s="110" t="s">
        <v>595</v>
      </c>
      <c r="F289" s="163">
        <v>6000</v>
      </c>
      <c r="G289" s="24" t="s">
        <v>518</v>
      </c>
    </row>
    <row r="290" spans="1:7" hidden="1" outlineLevel="1" x14ac:dyDescent="0.2">
      <c r="A290" s="24">
        <v>272</v>
      </c>
      <c r="B290" s="110" t="s">
        <v>1320</v>
      </c>
      <c r="C290" s="24" t="s">
        <v>198</v>
      </c>
      <c r="D290" s="36"/>
      <c r="E290" s="110"/>
      <c r="F290" s="163">
        <v>10000</v>
      </c>
      <c r="G290" s="24"/>
    </row>
    <row r="291" spans="1:7" ht="94.5" hidden="1" outlineLevel="1" x14ac:dyDescent="0.2">
      <c r="A291" s="24">
        <v>273</v>
      </c>
      <c r="B291" s="110" t="s">
        <v>596</v>
      </c>
      <c r="C291" s="24" t="s">
        <v>198</v>
      </c>
      <c r="D291" s="36"/>
      <c r="E291" s="110" t="s">
        <v>597</v>
      </c>
      <c r="F291" s="163">
        <v>5000</v>
      </c>
      <c r="G291" s="24" t="s">
        <v>518</v>
      </c>
    </row>
    <row r="292" spans="1:7" ht="204.75" hidden="1" outlineLevel="1" x14ac:dyDescent="0.2">
      <c r="A292" s="24">
        <v>274</v>
      </c>
      <c r="B292" s="110" t="s">
        <v>598</v>
      </c>
      <c r="C292" s="24" t="s">
        <v>198</v>
      </c>
      <c r="D292" s="36"/>
      <c r="E292" s="123" t="s">
        <v>599</v>
      </c>
      <c r="F292" s="163">
        <v>8000</v>
      </c>
      <c r="G292" s="24" t="s">
        <v>518</v>
      </c>
    </row>
    <row r="293" spans="1:7" ht="78.75" hidden="1" outlineLevel="1" x14ac:dyDescent="0.2">
      <c r="A293" s="24">
        <v>275</v>
      </c>
      <c r="B293" s="110" t="s">
        <v>600</v>
      </c>
      <c r="C293" s="24" t="s">
        <v>198</v>
      </c>
      <c r="D293" s="36"/>
      <c r="E293" s="110" t="s">
        <v>601</v>
      </c>
      <c r="F293" s="163">
        <v>2500</v>
      </c>
      <c r="G293" s="24" t="s">
        <v>518</v>
      </c>
    </row>
    <row r="294" spans="1:7" ht="94.5" hidden="1" outlineLevel="1" x14ac:dyDescent="0.2">
      <c r="A294" s="24">
        <v>276</v>
      </c>
      <c r="B294" s="110" t="s">
        <v>602</v>
      </c>
      <c r="C294" s="24" t="s">
        <v>198</v>
      </c>
      <c r="D294" s="36"/>
      <c r="E294" s="110" t="s">
        <v>603</v>
      </c>
      <c r="F294" s="163">
        <v>3000</v>
      </c>
      <c r="G294" s="24" t="s">
        <v>518</v>
      </c>
    </row>
    <row r="295" spans="1:7" ht="63" hidden="1" outlineLevel="1" x14ac:dyDescent="0.2">
      <c r="A295" s="24">
        <v>277</v>
      </c>
      <c r="B295" s="110" t="s">
        <v>604</v>
      </c>
      <c r="C295" s="24" t="s">
        <v>198</v>
      </c>
      <c r="D295" s="36"/>
      <c r="E295" s="110" t="s">
        <v>605</v>
      </c>
      <c r="F295" s="163">
        <v>1460</v>
      </c>
      <c r="G295" s="24" t="s">
        <v>518</v>
      </c>
    </row>
    <row r="296" spans="1:7" hidden="1" outlineLevel="1" x14ac:dyDescent="0.2">
      <c r="A296" s="24">
        <v>278</v>
      </c>
      <c r="B296" s="110" t="s">
        <v>606</v>
      </c>
      <c r="C296" s="24" t="s">
        <v>198</v>
      </c>
      <c r="D296" s="36"/>
      <c r="E296" s="110" t="s">
        <v>607</v>
      </c>
      <c r="F296" s="163">
        <v>400</v>
      </c>
      <c r="G296" s="24" t="s">
        <v>518</v>
      </c>
    </row>
    <row r="297" spans="1:7" ht="78.75" hidden="1" outlineLevel="1" x14ac:dyDescent="0.25">
      <c r="A297" s="24">
        <v>279</v>
      </c>
      <c r="B297" s="211" t="s">
        <v>608</v>
      </c>
      <c r="C297" s="24" t="s">
        <v>198</v>
      </c>
      <c r="D297" s="36"/>
      <c r="E297" s="110" t="s">
        <v>609</v>
      </c>
      <c r="F297" s="163">
        <v>500</v>
      </c>
      <c r="G297" s="24" t="s">
        <v>518</v>
      </c>
    </row>
    <row r="298" spans="1:7" ht="31.5" hidden="1" outlineLevel="1" x14ac:dyDescent="0.2">
      <c r="A298" s="24">
        <v>280</v>
      </c>
      <c r="B298" s="110" t="s">
        <v>610</v>
      </c>
      <c r="C298" s="24" t="s">
        <v>198</v>
      </c>
      <c r="D298" s="36"/>
      <c r="E298" s="110" t="s">
        <v>611</v>
      </c>
      <c r="F298" s="163">
        <v>16000</v>
      </c>
      <c r="G298" s="24" t="s">
        <v>518</v>
      </c>
    </row>
    <row r="299" spans="1:7" ht="63" hidden="1" outlineLevel="1" x14ac:dyDescent="0.2">
      <c r="A299" s="24">
        <v>281</v>
      </c>
      <c r="B299" s="110" t="s">
        <v>612</v>
      </c>
      <c r="C299" s="24" t="s">
        <v>198</v>
      </c>
      <c r="D299" s="36"/>
      <c r="E299" s="123" t="s">
        <v>613</v>
      </c>
      <c r="F299" s="163">
        <v>8000</v>
      </c>
      <c r="G299" s="24" t="s">
        <v>518</v>
      </c>
    </row>
    <row r="300" spans="1:7" ht="47.25" hidden="1" outlineLevel="1" x14ac:dyDescent="0.2">
      <c r="A300" s="24">
        <v>282</v>
      </c>
      <c r="B300" s="110" t="s">
        <v>614</v>
      </c>
      <c r="C300" s="24" t="s">
        <v>198</v>
      </c>
      <c r="D300" s="36"/>
      <c r="E300" s="110" t="s">
        <v>615</v>
      </c>
      <c r="F300" s="163">
        <v>1500</v>
      </c>
      <c r="G300" s="24" t="s">
        <v>518</v>
      </c>
    </row>
    <row r="301" spans="1:7" ht="78.75" hidden="1" outlineLevel="1" x14ac:dyDescent="0.2">
      <c r="A301" s="24">
        <v>283</v>
      </c>
      <c r="B301" s="110" t="s">
        <v>1321</v>
      </c>
      <c r="C301" s="24" t="s">
        <v>198</v>
      </c>
      <c r="D301" s="36"/>
      <c r="E301" s="110" t="s">
        <v>1322</v>
      </c>
      <c r="F301" s="163">
        <v>16000</v>
      </c>
      <c r="G301" s="24" t="s">
        <v>518</v>
      </c>
    </row>
    <row r="302" spans="1:7" ht="78.75" hidden="1" outlineLevel="1" x14ac:dyDescent="0.2">
      <c r="A302" s="24">
        <v>284</v>
      </c>
      <c r="B302" s="110" t="s">
        <v>616</v>
      </c>
      <c r="C302" s="24" t="s">
        <v>198</v>
      </c>
      <c r="D302" s="36"/>
      <c r="E302" s="110" t="s">
        <v>617</v>
      </c>
      <c r="F302" s="163">
        <v>150000</v>
      </c>
      <c r="G302" s="24" t="s">
        <v>518</v>
      </c>
    </row>
    <row r="303" spans="1:7" collapsed="1" x14ac:dyDescent="0.2">
      <c r="A303" s="160"/>
      <c r="B303" s="161" t="s">
        <v>620</v>
      </c>
      <c r="C303" s="160"/>
      <c r="D303" s="56"/>
      <c r="E303" s="162"/>
      <c r="F303" s="166">
        <f>SUM(F304:F308)</f>
        <v>324689</v>
      </c>
      <c r="G303" s="160"/>
    </row>
    <row r="304" spans="1:7" ht="47.25" hidden="1" outlineLevel="1" x14ac:dyDescent="0.2">
      <c r="A304" s="24">
        <v>285</v>
      </c>
      <c r="B304" s="110" t="s">
        <v>618</v>
      </c>
      <c r="C304" s="24" t="s">
        <v>340</v>
      </c>
      <c r="D304" s="36"/>
      <c r="E304" s="110" t="s">
        <v>619</v>
      </c>
      <c r="F304" s="163">
        <v>12445</v>
      </c>
      <c r="G304" s="24" t="s">
        <v>620</v>
      </c>
    </row>
    <row r="305" spans="1:7" hidden="1" outlineLevel="1" x14ac:dyDescent="0.2">
      <c r="A305" s="24">
        <v>286</v>
      </c>
      <c r="B305" s="110" t="s">
        <v>621</v>
      </c>
      <c r="C305" s="24">
        <v>2021</v>
      </c>
      <c r="D305" s="36"/>
      <c r="E305" s="110"/>
      <c r="F305" s="163">
        <v>14979</v>
      </c>
      <c r="G305" s="24" t="s">
        <v>620</v>
      </c>
    </row>
    <row r="306" spans="1:7" ht="141.75" hidden="1" outlineLevel="1" x14ac:dyDescent="0.2">
      <c r="A306" s="24">
        <v>287</v>
      </c>
      <c r="B306" s="110" t="s">
        <v>622</v>
      </c>
      <c r="C306" s="24" t="s">
        <v>378</v>
      </c>
      <c r="D306" s="36" t="s">
        <v>623</v>
      </c>
      <c r="E306" s="110"/>
      <c r="F306" s="163">
        <v>279679</v>
      </c>
      <c r="G306" s="24" t="s">
        <v>620</v>
      </c>
    </row>
    <row r="307" spans="1:7" ht="31.5" hidden="1" outlineLevel="1" x14ac:dyDescent="0.2">
      <c r="A307" s="24">
        <v>288</v>
      </c>
      <c r="B307" s="110" t="s">
        <v>624</v>
      </c>
      <c r="C307" s="24" t="s">
        <v>266</v>
      </c>
      <c r="D307" s="36" t="s">
        <v>625</v>
      </c>
      <c r="E307" s="110"/>
      <c r="F307" s="163">
        <v>10000</v>
      </c>
      <c r="G307" s="24" t="s">
        <v>620</v>
      </c>
    </row>
    <row r="308" spans="1:7" ht="94.5" hidden="1" outlineLevel="1" x14ac:dyDescent="0.2">
      <c r="A308" s="24">
        <v>289</v>
      </c>
      <c r="B308" s="110" t="s">
        <v>1323</v>
      </c>
      <c r="C308" s="24"/>
      <c r="D308" s="36" t="s">
        <v>626</v>
      </c>
      <c r="E308" s="110"/>
      <c r="F308" s="163">
        <v>7586</v>
      </c>
      <c r="G308" s="24" t="s">
        <v>620</v>
      </c>
    </row>
    <row r="309" spans="1:7" collapsed="1" x14ac:dyDescent="0.2">
      <c r="A309" s="160"/>
      <c r="B309" s="161" t="s">
        <v>641</v>
      </c>
      <c r="C309" s="160"/>
      <c r="D309" s="56"/>
      <c r="E309" s="162"/>
      <c r="F309" s="166">
        <f>SUM(F310:F383)</f>
        <v>2049100</v>
      </c>
      <c r="G309" s="160"/>
    </row>
    <row r="310" spans="1:7" ht="94.5" hidden="1" outlineLevel="1" x14ac:dyDescent="0.2">
      <c r="A310" s="24">
        <v>290</v>
      </c>
      <c r="B310" s="128" t="s">
        <v>627</v>
      </c>
      <c r="C310" s="24"/>
      <c r="D310" s="36"/>
      <c r="E310" s="129" t="s">
        <v>634</v>
      </c>
      <c r="F310" s="163">
        <v>42000</v>
      </c>
      <c r="G310" s="150" t="s">
        <v>641</v>
      </c>
    </row>
    <row r="311" spans="1:7" ht="78.75" hidden="1" outlineLevel="1" x14ac:dyDescent="0.2">
      <c r="A311" s="24">
        <v>291</v>
      </c>
      <c r="B311" s="128" t="s">
        <v>628</v>
      </c>
      <c r="C311" s="24"/>
      <c r="D311" s="36"/>
      <c r="E311" s="128" t="s">
        <v>635</v>
      </c>
      <c r="F311" s="163">
        <v>15000</v>
      </c>
      <c r="G311" s="150" t="s">
        <v>641</v>
      </c>
    </row>
    <row r="312" spans="1:7" ht="63" hidden="1" outlineLevel="1" x14ac:dyDescent="0.2">
      <c r="A312" s="24">
        <v>292</v>
      </c>
      <c r="B312" s="128" t="s">
        <v>629</v>
      </c>
      <c r="C312" s="24"/>
      <c r="D312" s="36"/>
      <c r="E312" s="131" t="s">
        <v>636</v>
      </c>
      <c r="F312" s="163">
        <v>9000</v>
      </c>
      <c r="G312" s="150" t="s">
        <v>641</v>
      </c>
    </row>
    <row r="313" spans="1:7" ht="94.5" hidden="1" outlineLevel="1" x14ac:dyDescent="0.2">
      <c r="A313" s="24">
        <v>293</v>
      </c>
      <c r="B313" s="128" t="s">
        <v>630</v>
      </c>
      <c r="C313" s="24"/>
      <c r="D313" s="36"/>
      <c r="E313" s="132" t="s">
        <v>637</v>
      </c>
      <c r="F313" s="163">
        <v>10000</v>
      </c>
      <c r="G313" s="150" t="s">
        <v>641</v>
      </c>
    </row>
    <row r="314" spans="1:7" ht="31.5" hidden="1" outlineLevel="1" x14ac:dyDescent="0.2">
      <c r="A314" s="24">
        <v>294</v>
      </c>
      <c r="B314" s="128" t="s">
        <v>631</v>
      </c>
      <c r="C314" s="24"/>
      <c r="D314" s="36"/>
      <c r="E314" s="131" t="s">
        <v>638</v>
      </c>
      <c r="F314" s="163">
        <v>35000</v>
      </c>
      <c r="G314" s="150" t="s">
        <v>641</v>
      </c>
    </row>
    <row r="315" spans="1:7" ht="110.25" hidden="1" outlineLevel="1" x14ac:dyDescent="0.2">
      <c r="A315" s="24">
        <v>295</v>
      </c>
      <c r="B315" s="129" t="s">
        <v>632</v>
      </c>
      <c r="C315" s="24"/>
      <c r="D315" s="36"/>
      <c r="E315" s="132" t="s">
        <v>639</v>
      </c>
      <c r="F315" s="163">
        <v>11000</v>
      </c>
      <c r="G315" s="150" t="s">
        <v>641</v>
      </c>
    </row>
    <row r="316" spans="1:7" ht="47.25" hidden="1" outlineLevel="1" x14ac:dyDescent="0.2">
      <c r="A316" s="24">
        <v>296</v>
      </c>
      <c r="B316" s="128" t="s">
        <v>633</v>
      </c>
      <c r="C316" s="24"/>
      <c r="D316" s="36"/>
      <c r="E316" s="132" t="s">
        <v>640</v>
      </c>
      <c r="F316" s="163">
        <v>7000</v>
      </c>
      <c r="G316" s="150" t="s">
        <v>641</v>
      </c>
    </row>
    <row r="317" spans="1:7" ht="63" hidden="1" outlineLevel="1" x14ac:dyDescent="0.2">
      <c r="A317" s="24">
        <v>297</v>
      </c>
      <c r="B317" s="128" t="s">
        <v>642</v>
      </c>
      <c r="C317" s="24" t="s">
        <v>266</v>
      </c>
      <c r="D317" s="36"/>
      <c r="E317" s="132" t="s">
        <v>645</v>
      </c>
      <c r="F317" s="163">
        <v>15000</v>
      </c>
      <c r="G317" s="150" t="s">
        <v>641</v>
      </c>
    </row>
    <row r="318" spans="1:7" ht="78.75" hidden="1" outlineLevel="1" x14ac:dyDescent="0.2">
      <c r="A318" s="24">
        <v>298</v>
      </c>
      <c r="B318" s="128" t="s">
        <v>643</v>
      </c>
      <c r="C318" s="24" t="s">
        <v>198</v>
      </c>
      <c r="D318" s="36"/>
      <c r="E318" s="133" t="s">
        <v>646</v>
      </c>
      <c r="F318" s="163">
        <v>25000</v>
      </c>
      <c r="G318" s="150" t="s">
        <v>641</v>
      </c>
    </row>
    <row r="319" spans="1:7" ht="47.25" hidden="1" outlineLevel="1" x14ac:dyDescent="0.2">
      <c r="A319" s="24">
        <v>299</v>
      </c>
      <c r="B319" s="128" t="s">
        <v>644</v>
      </c>
      <c r="C319" s="24" t="s">
        <v>198</v>
      </c>
      <c r="D319" s="36"/>
      <c r="E319" s="133" t="s">
        <v>647</v>
      </c>
      <c r="F319" s="163">
        <v>150000</v>
      </c>
      <c r="G319" s="150" t="s">
        <v>641</v>
      </c>
    </row>
    <row r="320" spans="1:7" ht="141.75" hidden="1" outlineLevel="1" x14ac:dyDescent="0.2">
      <c r="A320" s="24">
        <v>300</v>
      </c>
      <c r="B320" s="128" t="s">
        <v>648</v>
      </c>
      <c r="C320" s="24" t="s">
        <v>198</v>
      </c>
      <c r="D320" s="36"/>
      <c r="E320" s="133" t="s">
        <v>652</v>
      </c>
      <c r="F320" s="163">
        <v>155000</v>
      </c>
      <c r="G320" s="150" t="s">
        <v>641</v>
      </c>
    </row>
    <row r="321" spans="1:7" ht="94.5" hidden="1" outlineLevel="1" x14ac:dyDescent="0.2">
      <c r="A321" s="24">
        <v>301</v>
      </c>
      <c r="B321" s="128" t="s">
        <v>649</v>
      </c>
      <c r="C321" s="24" t="s">
        <v>198</v>
      </c>
      <c r="D321" s="36"/>
      <c r="E321" s="133" t="s">
        <v>653</v>
      </c>
      <c r="F321" s="163">
        <v>100000</v>
      </c>
      <c r="G321" s="150" t="s">
        <v>641</v>
      </c>
    </row>
    <row r="322" spans="1:7" ht="63" hidden="1" outlineLevel="1" x14ac:dyDescent="0.2">
      <c r="A322" s="24">
        <v>302</v>
      </c>
      <c r="B322" s="128" t="s">
        <v>650</v>
      </c>
      <c r="C322" s="24" t="s">
        <v>198</v>
      </c>
      <c r="D322" s="36"/>
      <c r="E322" s="133" t="s">
        <v>654</v>
      </c>
      <c r="F322" s="163">
        <v>100000</v>
      </c>
      <c r="G322" s="150" t="s">
        <v>641</v>
      </c>
    </row>
    <row r="323" spans="1:7" ht="141.75" hidden="1" outlineLevel="1" x14ac:dyDescent="0.2">
      <c r="A323" s="24">
        <v>303</v>
      </c>
      <c r="B323" s="128" t="s">
        <v>651</v>
      </c>
      <c r="C323" s="24" t="s">
        <v>198</v>
      </c>
      <c r="D323" s="36"/>
      <c r="E323" s="133" t="s">
        <v>655</v>
      </c>
      <c r="F323" s="163">
        <v>290000</v>
      </c>
      <c r="G323" s="150" t="s">
        <v>641</v>
      </c>
    </row>
    <row r="324" spans="1:7" ht="31.5" hidden="1" outlineLevel="1" x14ac:dyDescent="0.2">
      <c r="A324" s="24">
        <v>304</v>
      </c>
      <c r="B324" s="128" t="s">
        <v>656</v>
      </c>
      <c r="C324" s="150" t="s">
        <v>198</v>
      </c>
      <c r="D324" s="36"/>
      <c r="E324" s="132" t="s">
        <v>657</v>
      </c>
      <c r="F324" s="163">
        <v>6000</v>
      </c>
      <c r="G324" s="150" t="s">
        <v>641</v>
      </c>
    </row>
    <row r="325" spans="1:7" ht="110.25" hidden="1" outlineLevel="1" x14ac:dyDescent="0.2">
      <c r="A325" s="24">
        <v>305</v>
      </c>
      <c r="B325" s="128" t="s">
        <v>658</v>
      </c>
      <c r="C325" s="150" t="s">
        <v>198</v>
      </c>
      <c r="D325" s="36"/>
      <c r="E325" s="43" t="s">
        <v>661</v>
      </c>
      <c r="F325" s="163">
        <v>7000</v>
      </c>
      <c r="G325" s="150" t="s">
        <v>641</v>
      </c>
    </row>
    <row r="326" spans="1:7" ht="126" hidden="1" outlineLevel="1" x14ac:dyDescent="0.2">
      <c r="A326" s="24">
        <v>306</v>
      </c>
      <c r="B326" s="128" t="s">
        <v>659</v>
      </c>
      <c r="C326" s="150" t="s">
        <v>198</v>
      </c>
      <c r="D326" s="36"/>
      <c r="E326" s="128" t="s">
        <v>662</v>
      </c>
      <c r="F326" s="163">
        <v>8000</v>
      </c>
      <c r="G326" s="150" t="s">
        <v>641</v>
      </c>
    </row>
    <row r="327" spans="1:7" ht="110.25" hidden="1" outlineLevel="1" x14ac:dyDescent="0.2">
      <c r="A327" s="24">
        <v>307</v>
      </c>
      <c r="B327" s="128" t="s">
        <v>660</v>
      </c>
      <c r="C327" s="150" t="s">
        <v>198</v>
      </c>
      <c r="D327" s="36"/>
      <c r="E327" s="128" t="s">
        <v>663</v>
      </c>
      <c r="F327" s="163">
        <v>8000</v>
      </c>
      <c r="G327" s="150" t="s">
        <v>641</v>
      </c>
    </row>
    <row r="328" spans="1:7" ht="157.5" hidden="1" outlineLevel="1" x14ac:dyDescent="0.2">
      <c r="A328" s="24">
        <v>308</v>
      </c>
      <c r="B328" s="128" t="s">
        <v>664</v>
      </c>
      <c r="C328" s="150" t="s">
        <v>198</v>
      </c>
      <c r="D328" s="36"/>
      <c r="E328" s="132" t="s">
        <v>691</v>
      </c>
      <c r="F328" s="163">
        <v>3200</v>
      </c>
      <c r="G328" s="150" t="s">
        <v>641</v>
      </c>
    </row>
    <row r="329" spans="1:7" ht="47.25" hidden="1" outlineLevel="1" x14ac:dyDescent="0.2">
      <c r="A329" s="24">
        <v>309</v>
      </c>
      <c r="B329" s="129" t="s">
        <v>665</v>
      </c>
      <c r="C329" s="150" t="s">
        <v>198</v>
      </c>
      <c r="D329" s="36"/>
      <c r="E329" s="132" t="s">
        <v>692</v>
      </c>
      <c r="F329" s="163">
        <v>4000</v>
      </c>
      <c r="G329" s="150" t="s">
        <v>641</v>
      </c>
    </row>
    <row r="330" spans="1:7" ht="63" hidden="1" outlineLevel="1" x14ac:dyDescent="0.2">
      <c r="A330" s="24">
        <v>310</v>
      </c>
      <c r="B330" s="128" t="s">
        <v>666</v>
      </c>
      <c r="C330" s="150" t="s">
        <v>198</v>
      </c>
      <c r="D330" s="36"/>
      <c r="E330" s="132" t="s">
        <v>693</v>
      </c>
      <c r="F330" s="163">
        <v>4000</v>
      </c>
      <c r="G330" s="150" t="s">
        <v>641</v>
      </c>
    </row>
    <row r="331" spans="1:7" ht="78.75" hidden="1" outlineLevel="1" x14ac:dyDescent="0.2">
      <c r="A331" s="24">
        <v>311</v>
      </c>
      <c r="B331" s="129" t="s">
        <v>667</v>
      </c>
      <c r="C331" s="150" t="s">
        <v>198</v>
      </c>
      <c r="D331" s="36"/>
      <c r="E331" s="132" t="s">
        <v>694</v>
      </c>
      <c r="F331" s="163">
        <v>1500</v>
      </c>
      <c r="G331" s="150" t="s">
        <v>641</v>
      </c>
    </row>
    <row r="332" spans="1:7" ht="47.25" hidden="1" outlineLevel="1" x14ac:dyDescent="0.2">
      <c r="A332" s="24">
        <v>312</v>
      </c>
      <c r="B332" s="129" t="s">
        <v>668</v>
      </c>
      <c r="C332" s="150" t="s">
        <v>198</v>
      </c>
      <c r="D332" s="36"/>
      <c r="E332" s="131" t="s">
        <v>695</v>
      </c>
      <c r="F332" s="163">
        <v>1300</v>
      </c>
      <c r="G332" s="150" t="s">
        <v>641</v>
      </c>
    </row>
    <row r="333" spans="1:7" ht="63" hidden="1" outlineLevel="1" x14ac:dyDescent="0.2">
      <c r="A333" s="24">
        <v>313</v>
      </c>
      <c r="B333" s="129" t="s">
        <v>669</v>
      </c>
      <c r="C333" s="150" t="s">
        <v>198</v>
      </c>
      <c r="D333" s="36"/>
      <c r="E333" s="131" t="s">
        <v>696</v>
      </c>
      <c r="F333" s="163">
        <v>2000</v>
      </c>
      <c r="G333" s="150" t="s">
        <v>641</v>
      </c>
    </row>
    <row r="334" spans="1:7" ht="63" hidden="1" outlineLevel="1" x14ac:dyDescent="0.2">
      <c r="A334" s="24">
        <v>314</v>
      </c>
      <c r="B334" s="129" t="s">
        <v>670</v>
      </c>
      <c r="C334" s="150" t="s">
        <v>198</v>
      </c>
      <c r="D334" s="36"/>
      <c r="E334" s="131" t="s">
        <v>697</v>
      </c>
      <c r="F334" s="163">
        <v>2000</v>
      </c>
      <c r="G334" s="150" t="s">
        <v>641</v>
      </c>
    </row>
    <row r="335" spans="1:7" ht="63" hidden="1" outlineLevel="1" x14ac:dyDescent="0.2">
      <c r="A335" s="24">
        <v>315</v>
      </c>
      <c r="B335" s="128" t="s">
        <v>671</v>
      </c>
      <c r="C335" s="150" t="s">
        <v>198</v>
      </c>
      <c r="D335" s="36"/>
      <c r="E335" s="131" t="s">
        <v>698</v>
      </c>
      <c r="F335" s="163">
        <v>2000</v>
      </c>
      <c r="G335" s="150" t="s">
        <v>641</v>
      </c>
    </row>
    <row r="336" spans="1:7" ht="31.5" hidden="1" outlineLevel="1" x14ac:dyDescent="0.2">
      <c r="A336" s="24">
        <v>316</v>
      </c>
      <c r="B336" s="129" t="s">
        <v>672</v>
      </c>
      <c r="C336" s="150" t="s">
        <v>198</v>
      </c>
      <c r="D336" s="36"/>
      <c r="E336" s="131" t="s">
        <v>699</v>
      </c>
      <c r="F336" s="163">
        <v>1500</v>
      </c>
      <c r="G336" s="150" t="s">
        <v>641</v>
      </c>
    </row>
    <row r="337" spans="1:7" ht="63" hidden="1" outlineLevel="1" x14ac:dyDescent="0.2">
      <c r="A337" s="24">
        <v>317</v>
      </c>
      <c r="B337" s="128" t="s">
        <v>673</v>
      </c>
      <c r="C337" s="150" t="s">
        <v>198</v>
      </c>
      <c r="D337" s="36"/>
      <c r="E337" s="131" t="s">
        <v>700</v>
      </c>
      <c r="F337" s="163">
        <v>500</v>
      </c>
      <c r="G337" s="150" t="s">
        <v>641</v>
      </c>
    </row>
    <row r="338" spans="1:7" ht="94.5" hidden="1" outlineLevel="1" x14ac:dyDescent="0.2">
      <c r="A338" s="24">
        <v>318</v>
      </c>
      <c r="B338" s="128" t="s">
        <v>674</v>
      </c>
      <c r="C338" s="150" t="s">
        <v>198</v>
      </c>
      <c r="D338" s="36"/>
      <c r="E338" s="131" t="s">
        <v>701</v>
      </c>
      <c r="F338" s="163">
        <v>500</v>
      </c>
      <c r="G338" s="150" t="s">
        <v>641</v>
      </c>
    </row>
    <row r="339" spans="1:7" ht="94.5" hidden="1" outlineLevel="1" x14ac:dyDescent="0.2">
      <c r="A339" s="24">
        <v>319</v>
      </c>
      <c r="B339" s="128" t="s">
        <v>675</v>
      </c>
      <c r="C339" s="150" t="s">
        <v>198</v>
      </c>
      <c r="D339" s="36"/>
      <c r="E339" s="132" t="s">
        <v>702</v>
      </c>
      <c r="F339" s="163">
        <v>2000</v>
      </c>
      <c r="G339" s="150" t="s">
        <v>641</v>
      </c>
    </row>
    <row r="340" spans="1:7" ht="63" hidden="1" outlineLevel="1" x14ac:dyDescent="0.2">
      <c r="A340" s="24">
        <v>320</v>
      </c>
      <c r="B340" s="128" t="s">
        <v>676</v>
      </c>
      <c r="C340" s="150" t="s">
        <v>198</v>
      </c>
      <c r="D340" s="36"/>
      <c r="E340" s="128" t="s">
        <v>703</v>
      </c>
      <c r="F340" s="163">
        <v>5000</v>
      </c>
      <c r="G340" s="150" t="s">
        <v>641</v>
      </c>
    </row>
    <row r="341" spans="1:7" ht="63" hidden="1" outlineLevel="1" x14ac:dyDescent="0.2">
      <c r="A341" s="24">
        <v>321</v>
      </c>
      <c r="B341" s="128" t="s">
        <v>677</v>
      </c>
      <c r="C341" s="150" t="s">
        <v>198</v>
      </c>
      <c r="D341" s="36"/>
      <c r="E341" s="132" t="s">
        <v>704</v>
      </c>
      <c r="F341" s="163">
        <v>2000</v>
      </c>
      <c r="G341" s="150" t="s">
        <v>641</v>
      </c>
    </row>
    <row r="342" spans="1:7" ht="63" hidden="1" outlineLevel="1" x14ac:dyDescent="0.2">
      <c r="A342" s="24">
        <v>322</v>
      </c>
      <c r="B342" s="128" t="s">
        <v>678</v>
      </c>
      <c r="C342" s="150" t="s">
        <v>198</v>
      </c>
      <c r="D342" s="36"/>
      <c r="E342" s="132" t="s">
        <v>705</v>
      </c>
      <c r="F342" s="163">
        <v>1500</v>
      </c>
      <c r="G342" s="150" t="s">
        <v>641</v>
      </c>
    </row>
    <row r="343" spans="1:7" ht="47.25" hidden="1" outlineLevel="1" x14ac:dyDescent="0.2">
      <c r="A343" s="24">
        <v>323</v>
      </c>
      <c r="B343" s="128" t="s">
        <v>679</v>
      </c>
      <c r="C343" s="150" t="s">
        <v>198</v>
      </c>
      <c r="D343" s="36"/>
      <c r="E343" s="132" t="s">
        <v>679</v>
      </c>
      <c r="F343" s="163">
        <v>3900</v>
      </c>
      <c r="G343" s="150" t="s">
        <v>641</v>
      </c>
    </row>
    <row r="344" spans="1:7" ht="31.5" hidden="1" outlineLevel="1" x14ac:dyDescent="0.2">
      <c r="A344" s="24">
        <v>324</v>
      </c>
      <c r="B344" s="128" t="s">
        <v>680</v>
      </c>
      <c r="C344" s="150" t="s">
        <v>198</v>
      </c>
      <c r="D344" s="36"/>
      <c r="E344" s="131" t="s">
        <v>706</v>
      </c>
      <c r="F344" s="163">
        <v>2200</v>
      </c>
      <c r="G344" s="150" t="s">
        <v>641</v>
      </c>
    </row>
    <row r="345" spans="1:7" ht="141.75" hidden="1" outlineLevel="1" x14ac:dyDescent="0.2">
      <c r="A345" s="24">
        <v>325</v>
      </c>
      <c r="B345" s="129" t="s">
        <v>681</v>
      </c>
      <c r="C345" s="150" t="s">
        <v>198</v>
      </c>
      <c r="D345" s="36"/>
      <c r="E345" s="131" t="s">
        <v>707</v>
      </c>
      <c r="F345" s="163">
        <v>14000</v>
      </c>
      <c r="G345" s="150" t="s">
        <v>641</v>
      </c>
    </row>
    <row r="346" spans="1:7" ht="31.5" hidden="1" outlineLevel="1" x14ac:dyDescent="0.2">
      <c r="A346" s="24">
        <v>326</v>
      </c>
      <c r="B346" s="128" t="s">
        <v>682</v>
      </c>
      <c r="C346" s="150" t="s">
        <v>198</v>
      </c>
      <c r="D346" s="36"/>
      <c r="E346" s="128" t="s">
        <v>708</v>
      </c>
      <c r="F346" s="163">
        <v>2000</v>
      </c>
      <c r="G346" s="150" t="s">
        <v>641</v>
      </c>
    </row>
    <row r="347" spans="1:7" ht="31.5" hidden="1" outlineLevel="1" x14ac:dyDescent="0.2">
      <c r="A347" s="24">
        <v>327</v>
      </c>
      <c r="B347" s="128" t="s">
        <v>683</v>
      </c>
      <c r="C347" s="150" t="s">
        <v>198</v>
      </c>
      <c r="D347" s="36"/>
      <c r="E347" s="128" t="s">
        <v>709</v>
      </c>
      <c r="F347" s="163">
        <v>1000</v>
      </c>
      <c r="G347" s="150" t="s">
        <v>641</v>
      </c>
    </row>
    <row r="348" spans="1:7" ht="31.5" hidden="1" outlineLevel="1" x14ac:dyDescent="0.2">
      <c r="A348" s="24">
        <v>328</v>
      </c>
      <c r="B348" s="128" t="s">
        <v>684</v>
      </c>
      <c r="C348" s="150" t="s">
        <v>198</v>
      </c>
      <c r="D348" s="36"/>
      <c r="E348" s="128" t="s">
        <v>710</v>
      </c>
      <c r="F348" s="163">
        <v>2000</v>
      </c>
      <c r="G348" s="150" t="s">
        <v>641</v>
      </c>
    </row>
    <row r="349" spans="1:7" ht="47.25" hidden="1" outlineLevel="1" x14ac:dyDescent="0.2">
      <c r="A349" s="24">
        <v>329</v>
      </c>
      <c r="B349" s="128" t="s">
        <v>685</v>
      </c>
      <c r="C349" s="150" t="s">
        <v>198</v>
      </c>
      <c r="D349" s="36"/>
      <c r="E349" s="128" t="s">
        <v>711</v>
      </c>
      <c r="F349" s="163">
        <v>2000</v>
      </c>
      <c r="G349" s="150" t="s">
        <v>641</v>
      </c>
    </row>
    <row r="350" spans="1:7" ht="47.25" hidden="1" outlineLevel="1" x14ac:dyDescent="0.2">
      <c r="A350" s="24">
        <v>330</v>
      </c>
      <c r="B350" s="128" t="s">
        <v>686</v>
      </c>
      <c r="C350" s="150" t="s">
        <v>198</v>
      </c>
      <c r="D350" s="36"/>
      <c r="E350" s="128" t="s">
        <v>712</v>
      </c>
      <c r="F350" s="163">
        <v>4000</v>
      </c>
      <c r="G350" s="150" t="s">
        <v>641</v>
      </c>
    </row>
    <row r="351" spans="1:7" ht="31.5" hidden="1" outlineLevel="1" x14ac:dyDescent="0.2">
      <c r="A351" s="24">
        <v>331</v>
      </c>
      <c r="B351" s="128" t="s">
        <v>687</v>
      </c>
      <c r="C351" s="150" t="s">
        <v>198</v>
      </c>
      <c r="D351" s="36"/>
      <c r="E351" s="128" t="s">
        <v>713</v>
      </c>
      <c r="F351" s="163">
        <v>2000</v>
      </c>
      <c r="G351" s="150" t="s">
        <v>641</v>
      </c>
    </row>
    <row r="352" spans="1:7" ht="31.5" hidden="1" outlineLevel="1" x14ac:dyDescent="0.2">
      <c r="A352" s="24">
        <v>332</v>
      </c>
      <c r="B352" s="128" t="s">
        <v>688</v>
      </c>
      <c r="C352" s="150" t="s">
        <v>198</v>
      </c>
      <c r="D352" s="36"/>
      <c r="E352" s="128" t="s">
        <v>714</v>
      </c>
      <c r="F352" s="163">
        <v>2000</v>
      </c>
      <c r="G352" s="150" t="s">
        <v>641</v>
      </c>
    </row>
    <row r="353" spans="1:7" ht="31.5" hidden="1" outlineLevel="1" x14ac:dyDescent="0.2">
      <c r="A353" s="24">
        <v>333</v>
      </c>
      <c r="B353" s="128" t="s">
        <v>689</v>
      </c>
      <c r="C353" s="150" t="s">
        <v>198</v>
      </c>
      <c r="D353" s="36"/>
      <c r="E353" s="128" t="s">
        <v>715</v>
      </c>
      <c r="F353" s="163">
        <v>2000</v>
      </c>
      <c r="G353" s="150" t="s">
        <v>641</v>
      </c>
    </row>
    <row r="354" spans="1:7" ht="47.25" hidden="1" outlineLevel="1" x14ac:dyDescent="0.2">
      <c r="A354" s="24">
        <v>334</v>
      </c>
      <c r="B354" s="128" t="s">
        <v>690</v>
      </c>
      <c r="C354" s="150" t="s">
        <v>198</v>
      </c>
      <c r="D354" s="36"/>
      <c r="E354" s="128" t="s">
        <v>716</v>
      </c>
      <c r="F354" s="163">
        <v>2000</v>
      </c>
      <c r="G354" s="150" t="s">
        <v>641</v>
      </c>
    </row>
    <row r="355" spans="1:7" ht="47.25" hidden="1" outlineLevel="1" x14ac:dyDescent="0.2">
      <c r="A355" s="24">
        <v>335</v>
      </c>
      <c r="B355" s="129" t="s">
        <v>717</v>
      </c>
      <c r="C355" s="150" t="s">
        <v>198</v>
      </c>
      <c r="D355" s="36"/>
      <c r="E355" s="134" t="s">
        <v>722</v>
      </c>
      <c r="F355" s="163">
        <v>15000</v>
      </c>
      <c r="G355" s="150" t="s">
        <v>641</v>
      </c>
    </row>
    <row r="356" spans="1:7" hidden="1" outlineLevel="1" x14ac:dyDescent="0.2">
      <c r="A356" s="24">
        <v>336</v>
      </c>
      <c r="B356" s="128" t="s">
        <v>718</v>
      </c>
      <c r="C356" s="150" t="s">
        <v>198</v>
      </c>
      <c r="D356" s="36"/>
      <c r="E356" s="134" t="s">
        <v>723</v>
      </c>
      <c r="F356" s="163">
        <v>28000</v>
      </c>
      <c r="G356" s="150" t="s">
        <v>641</v>
      </c>
    </row>
    <row r="357" spans="1:7" ht="78.75" hidden="1" outlineLevel="1" x14ac:dyDescent="0.2">
      <c r="A357" s="24">
        <v>337</v>
      </c>
      <c r="B357" s="128" t="s">
        <v>719</v>
      </c>
      <c r="C357" s="150" t="s">
        <v>198</v>
      </c>
      <c r="D357" s="36"/>
      <c r="E357" s="134" t="s">
        <v>724</v>
      </c>
      <c r="F357" s="163">
        <v>7000</v>
      </c>
      <c r="G357" s="150" t="s">
        <v>641</v>
      </c>
    </row>
    <row r="358" spans="1:7" ht="31.5" hidden="1" outlineLevel="1" x14ac:dyDescent="0.2">
      <c r="A358" s="24">
        <v>338</v>
      </c>
      <c r="B358" s="130" t="s">
        <v>720</v>
      </c>
      <c r="C358" s="150" t="s">
        <v>198</v>
      </c>
      <c r="D358" s="130"/>
      <c r="E358" s="130" t="s">
        <v>725</v>
      </c>
      <c r="F358" s="180">
        <v>2000</v>
      </c>
      <c r="G358" s="150" t="s">
        <v>641</v>
      </c>
    </row>
    <row r="359" spans="1:7" ht="31.5" hidden="1" outlineLevel="1" x14ac:dyDescent="0.2">
      <c r="A359" s="24">
        <v>339</v>
      </c>
      <c r="B359" s="130" t="s">
        <v>721</v>
      </c>
      <c r="C359" s="150" t="s">
        <v>198</v>
      </c>
      <c r="D359" s="130"/>
      <c r="E359" s="130" t="s">
        <v>726</v>
      </c>
      <c r="F359" s="180">
        <v>120000</v>
      </c>
      <c r="G359" s="150" t="s">
        <v>641</v>
      </c>
    </row>
    <row r="360" spans="1:7" ht="31.5" hidden="1" outlineLevel="1" x14ac:dyDescent="0.2">
      <c r="A360" s="24">
        <v>340</v>
      </c>
      <c r="B360" s="130" t="s">
        <v>727</v>
      </c>
      <c r="C360" s="150" t="s">
        <v>198</v>
      </c>
      <c r="D360" s="130"/>
      <c r="E360" s="130" t="s">
        <v>739</v>
      </c>
      <c r="F360" s="180">
        <v>5000</v>
      </c>
      <c r="G360" s="150" t="s">
        <v>641</v>
      </c>
    </row>
    <row r="361" spans="1:7" ht="31.5" hidden="1" outlineLevel="1" x14ac:dyDescent="0.2">
      <c r="A361" s="24">
        <v>341</v>
      </c>
      <c r="B361" s="130" t="s">
        <v>728</v>
      </c>
      <c r="C361" s="150" t="s">
        <v>198</v>
      </c>
      <c r="D361" s="130"/>
      <c r="E361" s="130" t="s">
        <v>740</v>
      </c>
      <c r="F361" s="180">
        <v>2500</v>
      </c>
      <c r="G361" s="150" t="s">
        <v>641</v>
      </c>
    </row>
    <row r="362" spans="1:7" ht="141.75" hidden="1" outlineLevel="1" x14ac:dyDescent="0.2">
      <c r="A362" s="24">
        <v>342</v>
      </c>
      <c r="B362" s="130" t="s">
        <v>681</v>
      </c>
      <c r="C362" s="150" t="s">
        <v>198</v>
      </c>
      <c r="D362" s="130"/>
      <c r="E362" s="130" t="s">
        <v>707</v>
      </c>
      <c r="F362" s="180">
        <v>14000</v>
      </c>
      <c r="G362" s="150" t="s">
        <v>641</v>
      </c>
    </row>
    <row r="363" spans="1:7" ht="94.5" hidden="1" outlineLevel="1" x14ac:dyDescent="0.2">
      <c r="A363" s="24">
        <v>343</v>
      </c>
      <c r="B363" s="130" t="s">
        <v>729</v>
      </c>
      <c r="C363" s="150" t="s">
        <v>198</v>
      </c>
      <c r="D363" s="130"/>
      <c r="E363" s="130" t="s">
        <v>741</v>
      </c>
      <c r="F363" s="180">
        <v>1500</v>
      </c>
      <c r="G363" s="150" t="s">
        <v>641</v>
      </c>
    </row>
    <row r="364" spans="1:7" ht="31.5" hidden="1" outlineLevel="1" x14ac:dyDescent="0.2">
      <c r="A364" s="24">
        <v>344</v>
      </c>
      <c r="B364" s="130" t="s">
        <v>730</v>
      </c>
      <c r="C364" s="150" t="s">
        <v>198</v>
      </c>
      <c r="D364" s="130"/>
      <c r="E364" s="130" t="s">
        <v>742</v>
      </c>
      <c r="F364" s="180">
        <v>1700</v>
      </c>
      <c r="G364" s="150" t="s">
        <v>641</v>
      </c>
    </row>
    <row r="365" spans="1:7" ht="63" hidden="1" outlineLevel="1" x14ac:dyDescent="0.2">
      <c r="A365" s="24">
        <v>345</v>
      </c>
      <c r="B365" s="130" t="s">
        <v>731</v>
      </c>
      <c r="C365" s="150" t="s">
        <v>198</v>
      </c>
      <c r="D365" s="130"/>
      <c r="E365" s="130" t="s">
        <v>743</v>
      </c>
      <c r="F365" s="180">
        <v>5000</v>
      </c>
      <c r="G365" s="150" t="s">
        <v>641</v>
      </c>
    </row>
    <row r="366" spans="1:7" ht="157.5" hidden="1" outlineLevel="1" x14ac:dyDescent="0.2">
      <c r="A366" s="24">
        <v>346</v>
      </c>
      <c r="B366" s="130" t="s">
        <v>732</v>
      </c>
      <c r="C366" s="150" t="s">
        <v>198</v>
      </c>
      <c r="D366" s="130"/>
      <c r="E366" s="130" t="s">
        <v>744</v>
      </c>
      <c r="F366" s="180">
        <v>2500</v>
      </c>
      <c r="G366" s="150" t="s">
        <v>641</v>
      </c>
    </row>
    <row r="367" spans="1:7" ht="63" hidden="1" outlineLevel="1" x14ac:dyDescent="0.2">
      <c r="A367" s="24">
        <v>347</v>
      </c>
      <c r="B367" s="130" t="s">
        <v>733</v>
      </c>
      <c r="C367" s="150" t="s">
        <v>198</v>
      </c>
      <c r="D367" s="130"/>
      <c r="E367" s="130" t="s">
        <v>745</v>
      </c>
      <c r="F367" s="180">
        <v>5000</v>
      </c>
      <c r="G367" s="150" t="s">
        <v>641</v>
      </c>
    </row>
    <row r="368" spans="1:7" ht="47.25" hidden="1" outlineLevel="1" x14ac:dyDescent="0.2">
      <c r="A368" s="24">
        <v>348</v>
      </c>
      <c r="B368" s="130" t="s">
        <v>734</v>
      </c>
      <c r="C368" s="150" t="s">
        <v>198</v>
      </c>
      <c r="D368" s="130"/>
      <c r="E368" s="130" t="s">
        <v>746</v>
      </c>
      <c r="F368" s="180">
        <v>1500</v>
      </c>
      <c r="G368" s="150" t="s">
        <v>641</v>
      </c>
    </row>
    <row r="369" spans="1:7" ht="47.25" hidden="1" outlineLevel="1" x14ac:dyDescent="0.2">
      <c r="A369" s="24">
        <v>349</v>
      </c>
      <c r="B369" s="130" t="s">
        <v>735</v>
      </c>
      <c r="C369" s="150" t="s">
        <v>198</v>
      </c>
      <c r="D369" s="130"/>
      <c r="E369" s="130" t="s">
        <v>747</v>
      </c>
      <c r="F369" s="180">
        <v>2500</v>
      </c>
      <c r="G369" s="150" t="s">
        <v>641</v>
      </c>
    </row>
    <row r="370" spans="1:7" ht="47.25" hidden="1" outlineLevel="1" x14ac:dyDescent="0.2">
      <c r="A370" s="24">
        <v>350</v>
      </c>
      <c r="B370" s="128" t="s">
        <v>748</v>
      </c>
      <c r="C370" s="150" t="s">
        <v>198</v>
      </c>
      <c r="D370" s="130"/>
      <c r="E370" s="132" t="s">
        <v>736</v>
      </c>
      <c r="F370" s="180">
        <v>2000</v>
      </c>
      <c r="G370" s="150" t="s">
        <v>641</v>
      </c>
    </row>
    <row r="371" spans="1:7" ht="94.5" hidden="1" outlineLevel="1" x14ac:dyDescent="0.2">
      <c r="A371" s="24">
        <v>351</v>
      </c>
      <c r="B371" s="128" t="s">
        <v>749</v>
      </c>
      <c r="C371" s="150" t="s">
        <v>198</v>
      </c>
      <c r="D371" s="130"/>
      <c r="E371" s="128" t="s">
        <v>737</v>
      </c>
      <c r="F371" s="180">
        <v>2000</v>
      </c>
      <c r="G371" s="150" t="s">
        <v>641</v>
      </c>
    </row>
    <row r="372" spans="1:7" ht="63" hidden="1" outlineLevel="1" x14ac:dyDescent="0.2">
      <c r="A372" s="24">
        <v>352</v>
      </c>
      <c r="B372" s="128" t="s">
        <v>738</v>
      </c>
      <c r="C372" s="150" t="s">
        <v>198</v>
      </c>
      <c r="D372" s="130"/>
      <c r="E372" s="128" t="s">
        <v>738</v>
      </c>
      <c r="F372" s="180">
        <v>1800</v>
      </c>
      <c r="G372" s="150" t="s">
        <v>641</v>
      </c>
    </row>
    <row r="373" spans="1:7" ht="94.5" hidden="1" outlineLevel="1" x14ac:dyDescent="0.2">
      <c r="A373" s="24">
        <v>353</v>
      </c>
      <c r="B373" s="213" t="s">
        <v>750</v>
      </c>
      <c r="C373" s="150" t="s">
        <v>198</v>
      </c>
      <c r="D373" s="130"/>
      <c r="E373" s="135" t="s">
        <v>1054</v>
      </c>
      <c r="F373" s="180">
        <v>80000</v>
      </c>
      <c r="G373" s="150" t="s">
        <v>641</v>
      </c>
    </row>
    <row r="374" spans="1:7" ht="141.75" hidden="1" outlineLevel="1" x14ac:dyDescent="0.2">
      <c r="A374" s="24">
        <v>354</v>
      </c>
      <c r="B374" s="110" t="s">
        <v>751</v>
      </c>
      <c r="C374" s="150" t="s">
        <v>198</v>
      </c>
      <c r="D374" s="130"/>
      <c r="E374" s="135" t="s">
        <v>1055</v>
      </c>
      <c r="F374" s="180">
        <v>160000</v>
      </c>
      <c r="G374" s="150" t="s">
        <v>641</v>
      </c>
    </row>
    <row r="375" spans="1:7" ht="94.5" hidden="1" outlineLevel="1" x14ac:dyDescent="0.2">
      <c r="A375" s="24">
        <v>355</v>
      </c>
      <c r="B375" s="213" t="s">
        <v>752</v>
      </c>
      <c r="C375" s="150" t="s">
        <v>198</v>
      </c>
      <c r="D375" s="130"/>
      <c r="E375" s="128" t="s">
        <v>760</v>
      </c>
      <c r="F375" s="180">
        <v>80000</v>
      </c>
      <c r="G375" s="150" t="s">
        <v>641</v>
      </c>
    </row>
    <row r="376" spans="1:7" ht="63" hidden="1" outlineLevel="1" x14ac:dyDescent="0.2">
      <c r="A376" s="24">
        <v>356</v>
      </c>
      <c r="B376" s="213" t="s">
        <v>753</v>
      </c>
      <c r="C376" s="150" t="s">
        <v>198</v>
      </c>
      <c r="D376" s="130"/>
      <c r="E376" s="128" t="s">
        <v>761</v>
      </c>
      <c r="F376" s="180">
        <v>60000</v>
      </c>
      <c r="G376" s="150" t="s">
        <v>641</v>
      </c>
    </row>
    <row r="377" spans="1:7" ht="126" hidden="1" outlineLevel="1" x14ac:dyDescent="0.2">
      <c r="A377" s="24">
        <v>357</v>
      </c>
      <c r="B377" s="110" t="s">
        <v>754</v>
      </c>
      <c r="C377" s="150" t="s">
        <v>198</v>
      </c>
      <c r="D377" s="130"/>
      <c r="E377" s="128" t="s">
        <v>762</v>
      </c>
      <c r="F377" s="180">
        <v>60000</v>
      </c>
      <c r="G377" s="150" t="s">
        <v>641</v>
      </c>
    </row>
    <row r="378" spans="1:7" ht="78.75" hidden="1" outlineLevel="1" x14ac:dyDescent="0.2">
      <c r="A378" s="24">
        <v>358</v>
      </c>
      <c r="B378" s="110" t="s">
        <v>755</v>
      </c>
      <c r="C378" s="150" t="s">
        <v>198</v>
      </c>
      <c r="D378" s="130"/>
      <c r="E378" s="128" t="s">
        <v>763</v>
      </c>
      <c r="F378" s="180">
        <v>35000</v>
      </c>
      <c r="G378" s="150" t="s">
        <v>641</v>
      </c>
    </row>
    <row r="379" spans="1:7" ht="94.5" hidden="1" outlineLevel="1" x14ac:dyDescent="0.2">
      <c r="A379" s="24">
        <v>359</v>
      </c>
      <c r="B379" s="110" t="s">
        <v>756</v>
      </c>
      <c r="C379" s="150" t="s">
        <v>198</v>
      </c>
      <c r="D379" s="130"/>
      <c r="E379" s="128" t="s">
        <v>764</v>
      </c>
      <c r="F379" s="180">
        <v>40000</v>
      </c>
      <c r="G379" s="150" t="s">
        <v>641</v>
      </c>
    </row>
    <row r="380" spans="1:7" ht="78.75" hidden="1" outlineLevel="1" x14ac:dyDescent="0.2">
      <c r="A380" s="24">
        <v>360</v>
      </c>
      <c r="B380" s="110" t="s">
        <v>757</v>
      </c>
      <c r="C380" s="150" t="s">
        <v>198</v>
      </c>
      <c r="D380" s="130"/>
      <c r="E380" s="128" t="s">
        <v>765</v>
      </c>
      <c r="F380" s="180">
        <v>60000</v>
      </c>
      <c r="G380" s="150" t="s">
        <v>641</v>
      </c>
    </row>
    <row r="381" spans="1:7" ht="78.75" hidden="1" outlineLevel="1" x14ac:dyDescent="0.2">
      <c r="A381" s="24">
        <v>361</v>
      </c>
      <c r="B381" s="110" t="s">
        <v>758</v>
      </c>
      <c r="C381" s="150" t="s">
        <v>198</v>
      </c>
      <c r="D381" s="130"/>
      <c r="E381" s="128" t="s">
        <v>766</v>
      </c>
      <c r="F381" s="180">
        <v>65000</v>
      </c>
      <c r="G381" s="150" t="s">
        <v>641</v>
      </c>
    </row>
    <row r="382" spans="1:7" ht="94.5" hidden="1" outlineLevel="1" x14ac:dyDescent="0.2">
      <c r="A382" s="24">
        <v>362</v>
      </c>
      <c r="B382" s="110" t="s">
        <v>759</v>
      </c>
      <c r="C382" s="150" t="s">
        <v>198</v>
      </c>
      <c r="D382" s="130"/>
      <c r="E382" s="128" t="s">
        <v>767</v>
      </c>
      <c r="F382" s="180">
        <v>35000</v>
      </c>
      <c r="G382" s="150" t="s">
        <v>641</v>
      </c>
    </row>
    <row r="383" spans="1:7" ht="94.5" hidden="1" outlineLevel="1" x14ac:dyDescent="0.2">
      <c r="A383" s="24">
        <v>363</v>
      </c>
      <c r="B383" s="128" t="s">
        <v>768</v>
      </c>
      <c r="C383" s="150" t="s">
        <v>198</v>
      </c>
      <c r="D383" s="130"/>
      <c r="E383" s="133" t="s">
        <v>769</v>
      </c>
      <c r="F383" s="180">
        <v>90000</v>
      </c>
      <c r="G383" s="150" t="s">
        <v>641</v>
      </c>
    </row>
    <row r="384" spans="1:7" collapsed="1" x14ac:dyDescent="0.2">
      <c r="A384" s="160"/>
      <c r="B384" s="161" t="s">
        <v>772</v>
      </c>
      <c r="C384" s="176"/>
      <c r="D384" s="177"/>
      <c r="E384" s="178"/>
      <c r="F384" s="183">
        <f>SUM(F385:F412)</f>
        <v>641996</v>
      </c>
      <c r="G384" s="176"/>
    </row>
    <row r="385" spans="1:7" ht="31.5" hidden="1" outlineLevel="1" x14ac:dyDescent="0.2">
      <c r="A385" s="24">
        <v>364</v>
      </c>
      <c r="B385" s="130" t="s">
        <v>770</v>
      </c>
      <c r="C385" s="150" t="s">
        <v>771</v>
      </c>
      <c r="D385" s="130"/>
      <c r="E385" s="130"/>
      <c r="F385" s="180">
        <v>30000</v>
      </c>
      <c r="G385" s="150" t="s">
        <v>772</v>
      </c>
    </row>
    <row r="386" spans="1:7" ht="31.5" hidden="1" outlineLevel="1" x14ac:dyDescent="0.2">
      <c r="A386" s="24">
        <v>365</v>
      </c>
      <c r="B386" s="130" t="s">
        <v>773</v>
      </c>
      <c r="C386" s="150" t="s">
        <v>198</v>
      </c>
      <c r="D386" s="130"/>
      <c r="E386" s="130"/>
      <c r="F386" s="180">
        <v>27000</v>
      </c>
      <c r="G386" s="150" t="s">
        <v>772</v>
      </c>
    </row>
    <row r="387" spans="1:7" ht="31.5" hidden="1" outlineLevel="1" x14ac:dyDescent="0.2">
      <c r="A387" s="24">
        <v>366</v>
      </c>
      <c r="B387" s="130" t="s">
        <v>774</v>
      </c>
      <c r="C387" s="150" t="s">
        <v>198</v>
      </c>
      <c r="D387" s="130"/>
      <c r="E387" s="130"/>
      <c r="F387" s="180">
        <v>5000</v>
      </c>
      <c r="G387" s="150" t="s">
        <v>772</v>
      </c>
    </row>
    <row r="388" spans="1:7" ht="47.25" hidden="1" outlineLevel="1" x14ac:dyDescent="0.2">
      <c r="A388" s="24">
        <v>367</v>
      </c>
      <c r="B388" s="130" t="s">
        <v>775</v>
      </c>
      <c r="C388" s="150">
        <v>2021</v>
      </c>
      <c r="D388" s="130"/>
      <c r="E388" s="130"/>
      <c r="F388" s="180">
        <v>5240</v>
      </c>
      <c r="G388" s="150" t="s">
        <v>772</v>
      </c>
    </row>
    <row r="389" spans="1:7" ht="31.5" hidden="1" outlineLevel="1" x14ac:dyDescent="0.2">
      <c r="A389" s="24">
        <v>368</v>
      </c>
      <c r="B389" s="130" t="s">
        <v>776</v>
      </c>
      <c r="C389" s="150">
        <v>2021</v>
      </c>
      <c r="D389" s="130"/>
      <c r="E389" s="130"/>
      <c r="F389" s="180">
        <v>6000</v>
      </c>
      <c r="G389" s="150" t="s">
        <v>772</v>
      </c>
    </row>
    <row r="390" spans="1:7" ht="31.5" hidden="1" outlineLevel="1" x14ac:dyDescent="0.2">
      <c r="A390" s="24">
        <v>369</v>
      </c>
      <c r="B390" s="130" t="s">
        <v>777</v>
      </c>
      <c r="C390" s="150">
        <v>2021</v>
      </c>
      <c r="D390" s="130"/>
      <c r="E390" s="130"/>
      <c r="F390" s="180">
        <v>600</v>
      </c>
      <c r="G390" s="150" t="s">
        <v>772</v>
      </c>
    </row>
    <row r="391" spans="1:7" ht="47.25" hidden="1" outlineLevel="1" x14ac:dyDescent="0.2">
      <c r="A391" s="24">
        <v>370</v>
      </c>
      <c r="B391" s="130" t="s">
        <v>778</v>
      </c>
      <c r="C391" s="150">
        <v>2021</v>
      </c>
      <c r="D391" s="130"/>
      <c r="E391" s="130"/>
      <c r="F391" s="180">
        <v>9500</v>
      </c>
      <c r="G391" s="150" t="s">
        <v>772</v>
      </c>
    </row>
    <row r="392" spans="1:7" ht="47.25" hidden="1" outlineLevel="1" x14ac:dyDescent="0.2">
      <c r="A392" s="24">
        <v>371</v>
      </c>
      <c r="B392" s="130" t="s">
        <v>779</v>
      </c>
      <c r="C392" s="150" t="s">
        <v>198</v>
      </c>
      <c r="D392" s="130"/>
      <c r="E392" s="130"/>
      <c r="F392" s="180">
        <v>15000</v>
      </c>
      <c r="G392" s="150" t="s">
        <v>772</v>
      </c>
    </row>
    <row r="393" spans="1:7" ht="78.75" hidden="1" outlineLevel="1" x14ac:dyDescent="0.2">
      <c r="A393" s="24">
        <v>372</v>
      </c>
      <c r="B393" s="130" t="s">
        <v>780</v>
      </c>
      <c r="C393" s="150" t="s">
        <v>198</v>
      </c>
      <c r="D393" s="130"/>
      <c r="E393" s="130" t="s">
        <v>781</v>
      </c>
      <c r="F393" s="180">
        <v>400000</v>
      </c>
      <c r="G393" s="150" t="s">
        <v>772</v>
      </c>
    </row>
    <row r="394" spans="1:7" ht="31.5" hidden="1" outlineLevel="1" x14ac:dyDescent="0.2">
      <c r="A394" s="24">
        <v>373</v>
      </c>
      <c r="B394" s="130" t="s">
        <v>782</v>
      </c>
      <c r="C394" s="150" t="s">
        <v>783</v>
      </c>
      <c r="D394" s="130"/>
      <c r="E394" s="130" t="s">
        <v>785</v>
      </c>
      <c r="F394" s="180">
        <v>20000</v>
      </c>
      <c r="G394" s="150" t="s">
        <v>772</v>
      </c>
    </row>
    <row r="395" spans="1:7" ht="47.25" hidden="1" outlineLevel="1" x14ac:dyDescent="0.2">
      <c r="A395" s="24">
        <v>374</v>
      </c>
      <c r="B395" s="130" t="s">
        <v>784</v>
      </c>
      <c r="C395" s="150" t="s">
        <v>198</v>
      </c>
      <c r="D395" s="130"/>
      <c r="E395" s="130" t="s">
        <v>786</v>
      </c>
      <c r="F395" s="180">
        <v>3000</v>
      </c>
      <c r="G395" s="150" t="s">
        <v>772</v>
      </c>
    </row>
    <row r="396" spans="1:7" ht="35.25" hidden="1" customHeight="1" outlineLevel="1" x14ac:dyDescent="0.2">
      <c r="A396" s="24">
        <v>375</v>
      </c>
      <c r="B396" s="130" t="s">
        <v>787</v>
      </c>
      <c r="C396" s="150" t="s">
        <v>266</v>
      </c>
      <c r="D396" s="130"/>
      <c r="E396" s="130"/>
      <c r="F396" s="180">
        <v>41070</v>
      </c>
      <c r="G396" s="150" t="s">
        <v>772</v>
      </c>
    </row>
    <row r="397" spans="1:7" ht="31.5" hidden="1" outlineLevel="1" x14ac:dyDescent="0.2">
      <c r="A397" s="24">
        <v>376</v>
      </c>
      <c r="B397" s="130" t="s">
        <v>788</v>
      </c>
      <c r="C397" s="150">
        <v>2021</v>
      </c>
      <c r="D397" s="130"/>
      <c r="E397" s="130"/>
      <c r="F397" s="180">
        <v>2952</v>
      </c>
      <c r="G397" s="150" t="s">
        <v>772</v>
      </c>
    </row>
    <row r="398" spans="1:7" ht="31.5" hidden="1" outlineLevel="1" x14ac:dyDescent="0.2">
      <c r="A398" s="24">
        <v>377</v>
      </c>
      <c r="B398" s="130" t="s">
        <v>789</v>
      </c>
      <c r="C398" s="150">
        <v>2021</v>
      </c>
      <c r="D398" s="130"/>
      <c r="E398" s="130"/>
      <c r="F398" s="180">
        <v>5000</v>
      </c>
      <c r="G398" s="150" t="s">
        <v>772</v>
      </c>
    </row>
    <row r="399" spans="1:7" ht="31.5" hidden="1" outlineLevel="1" x14ac:dyDescent="0.2">
      <c r="A399" s="24">
        <v>378</v>
      </c>
      <c r="B399" s="130" t="s">
        <v>790</v>
      </c>
      <c r="C399" s="150">
        <v>2021</v>
      </c>
      <c r="D399" s="130"/>
      <c r="E399" s="130"/>
      <c r="F399" s="180">
        <v>489</v>
      </c>
      <c r="G399" s="150" t="s">
        <v>772</v>
      </c>
    </row>
    <row r="400" spans="1:7" ht="31.5" hidden="1" outlineLevel="1" x14ac:dyDescent="0.2">
      <c r="A400" s="24">
        <v>379</v>
      </c>
      <c r="B400" s="130" t="s">
        <v>791</v>
      </c>
      <c r="C400" s="150">
        <v>2022</v>
      </c>
      <c r="D400" s="130"/>
      <c r="E400" s="130"/>
      <c r="F400" s="180">
        <v>3000</v>
      </c>
      <c r="G400" s="150" t="s">
        <v>772</v>
      </c>
    </row>
    <row r="401" spans="1:7" ht="31.5" hidden="1" outlineLevel="1" x14ac:dyDescent="0.2">
      <c r="A401" s="24">
        <v>380</v>
      </c>
      <c r="B401" s="130" t="s">
        <v>792</v>
      </c>
      <c r="C401" s="150">
        <v>2022</v>
      </c>
      <c r="D401" s="130"/>
      <c r="E401" s="130"/>
      <c r="F401" s="180">
        <v>5000</v>
      </c>
      <c r="G401" s="150" t="s">
        <v>772</v>
      </c>
    </row>
    <row r="402" spans="1:7" hidden="1" outlineLevel="1" x14ac:dyDescent="0.2">
      <c r="A402" s="24">
        <v>381</v>
      </c>
      <c r="B402" s="130" t="s">
        <v>793</v>
      </c>
      <c r="C402" s="150" t="s">
        <v>271</v>
      </c>
      <c r="D402" s="130"/>
      <c r="E402" s="130"/>
      <c r="F402" s="180">
        <v>5000</v>
      </c>
      <c r="G402" s="150" t="s">
        <v>772</v>
      </c>
    </row>
    <row r="403" spans="1:7" ht="31.5" hidden="1" outlineLevel="1" x14ac:dyDescent="0.2">
      <c r="A403" s="24">
        <v>382</v>
      </c>
      <c r="B403" s="130" t="s">
        <v>794</v>
      </c>
      <c r="C403" s="150">
        <v>2021</v>
      </c>
      <c r="D403" s="130"/>
      <c r="E403" s="130"/>
      <c r="F403" s="180">
        <v>2000</v>
      </c>
      <c r="G403" s="150" t="s">
        <v>772</v>
      </c>
    </row>
    <row r="404" spans="1:7" ht="31.5" hidden="1" outlineLevel="1" x14ac:dyDescent="0.2">
      <c r="A404" s="24">
        <v>383</v>
      </c>
      <c r="B404" s="130" t="s">
        <v>795</v>
      </c>
      <c r="C404" s="150" t="s">
        <v>198</v>
      </c>
      <c r="D404" s="130"/>
      <c r="E404" s="130"/>
      <c r="F404" s="180">
        <v>12000</v>
      </c>
      <c r="G404" s="150" t="s">
        <v>772</v>
      </c>
    </row>
    <row r="405" spans="1:7" hidden="1" outlineLevel="1" x14ac:dyDescent="0.2">
      <c r="A405" s="24">
        <v>384</v>
      </c>
      <c r="B405" s="130" t="s">
        <v>796</v>
      </c>
      <c r="C405" s="150">
        <v>2021</v>
      </c>
      <c r="D405" s="130"/>
      <c r="E405" s="130"/>
      <c r="F405" s="180">
        <v>3000</v>
      </c>
      <c r="G405" s="150" t="s">
        <v>772</v>
      </c>
    </row>
    <row r="406" spans="1:7" hidden="1" outlineLevel="1" x14ac:dyDescent="0.2">
      <c r="A406" s="24">
        <v>385</v>
      </c>
      <c r="B406" s="130" t="s">
        <v>797</v>
      </c>
      <c r="C406" s="150" t="s">
        <v>198</v>
      </c>
      <c r="D406" s="130"/>
      <c r="E406" s="130"/>
      <c r="F406" s="180">
        <v>8700</v>
      </c>
      <c r="G406" s="150" t="s">
        <v>772</v>
      </c>
    </row>
    <row r="407" spans="1:7" ht="31.5" hidden="1" outlineLevel="1" x14ac:dyDescent="0.2">
      <c r="A407" s="24">
        <v>386</v>
      </c>
      <c r="B407" s="130" t="s">
        <v>798</v>
      </c>
      <c r="C407" s="150">
        <v>2021</v>
      </c>
      <c r="D407" s="130"/>
      <c r="E407" s="130"/>
      <c r="F407" s="180">
        <v>4000</v>
      </c>
      <c r="G407" s="150" t="s">
        <v>772</v>
      </c>
    </row>
    <row r="408" spans="1:7" ht="31.5" hidden="1" outlineLevel="1" x14ac:dyDescent="0.2">
      <c r="A408" s="24">
        <v>387</v>
      </c>
      <c r="B408" s="130" t="s">
        <v>799</v>
      </c>
      <c r="C408" s="150">
        <v>2021</v>
      </c>
      <c r="D408" s="130"/>
      <c r="E408" s="130" t="s">
        <v>800</v>
      </c>
      <c r="F408" s="180">
        <v>945</v>
      </c>
      <c r="G408" s="150" t="s">
        <v>772</v>
      </c>
    </row>
    <row r="409" spans="1:7" ht="78.75" hidden="1" outlineLevel="1" x14ac:dyDescent="0.2">
      <c r="A409" s="24">
        <v>388</v>
      </c>
      <c r="B409" s="130" t="s">
        <v>801</v>
      </c>
      <c r="C409" s="150" t="s">
        <v>771</v>
      </c>
      <c r="D409" s="130" t="s">
        <v>802</v>
      </c>
      <c r="E409" s="130"/>
      <c r="F409" s="180">
        <v>1300</v>
      </c>
      <c r="G409" s="150" t="s">
        <v>772</v>
      </c>
    </row>
    <row r="410" spans="1:7" ht="31.5" hidden="1" outlineLevel="1" x14ac:dyDescent="0.2">
      <c r="A410" s="24">
        <v>389</v>
      </c>
      <c r="B410" s="130" t="s">
        <v>260</v>
      </c>
      <c r="C410" s="150">
        <v>2021</v>
      </c>
      <c r="D410" s="130"/>
      <c r="E410" s="130"/>
      <c r="F410" s="180">
        <v>25000</v>
      </c>
      <c r="G410" s="150" t="s">
        <v>772</v>
      </c>
    </row>
    <row r="411" spans="1:7" ht="31.5" hidden="1" outlineLevel="1" x14ac:dyDescent="0.2">
      <c r="A411" s="24">
        <v>390</v>
      </c>
      <c r="B411" s="130" t="s">
        <v>803</v>
      </c>
      <c r="C411" s="150">
        <v>2021</v>
      </c>
      <c r="D411" s="130"/>
      <c r="E411" s="130"/>
      <c r="F411" s="180">
        <v>200</v>
      </c>
      <c r="G411" s="150" t="s">
        <v>772</v>
      </c>
    </row>
    <row r="412" spans="1:7" ht="31.5" hidden="1" outlineLevel="1" x14ac:dyDescent="0.2">
      <c r="A412" s="24">
        <v>391</v>
      </c>
      <c r="B412" s="130" t="s">
        <v>804</v>
      </c>
      <c r="C412" s="150" t="s">
        <v>198</v>
      </c>
      <c r="D412" s="130"/>
      <c r="E412" s="130"/>
      <c r="F412" s="180">
        <v>1000</v>
      </c>
      <c r="G412" s="150" t="s">
        <v>772</v>
      </c>
    </row>
    <row r="413" spans="1:7" collapsed="1" x14ac:dyDescent="0.2">
      <c r="A413" s="160"/>
      <c r="B413" s="179" t="s">
        <v>825</v>
      </c>
      <c r="C413" s="176"/>
      <c r="D413" s="177"/>
      <c r="E413" s="177"/>
      <c r="F413" s="183">
        <f>SUM(F414:F423)</f>
        <v>2550000</v>
      </c>
      <c r="G413" s="176"/>
    </row>
    <row r="414" spans="1:7" ht="47.25" hidden="1" outlineLevel="1" x14ac:dyDescent="0.2">
      <c r="A414" s="24">
        <v>392</v>
      </c>
      <c r="B414" s="99" t="s">
        <v>805</v>
      </c>
      <c r="C414" s="150" t="s">
        <v>198</v>
      </c>
      <c r="D414" s="130"/>
      <c r="E414" s="111" t="s">
        <v>815</v>
      </c>
      <c r="F414" s="180"/>
      <c r="G414" s="150" t="s">
        <v>825</v>
      </c>
    </row>
    <row r="415" spans="1:7" ht="63" hidden="1" outlineLevel="1" x14ac:dyDescent="0.2">
      <c r="A415" s="24">
        <v>393</v>
      </c>
      <c r="B415" s="99" t="s">
        <v>806</v>
      </c>
      <c r="C415" s="150" t="s">
        <v>198</v>
      </c>
      <c r="D415" s="130"/>
      <c r="E415" s="111" t="s">
        <v>816</v>
      </c>
      <c r="F415" s="180">
        <v>100000</v>
      </c>
      <c r="G415" s="150" t="s">
        <v>825</v>
      </c>
    </row>
    <row r="416" spans="1:7" ht="47.25" hidden="1" outlineLevel="1" x14ac:dyDescent="0.2">
      <c r="A416" s="24">
        <v>394</v>
      </c>
      <c r="B416" s="94" t="s">
        <v>807</v>
      </c>
      <c r="C416" s="150" t="s">
        <v>198</v>
      </c>
      <c r="D416" s="130"/>
      <c r="E416" s="93" t="s">
        <v>817</v>
      </c>
      <c r="F416" s="180">
        <v>500000</v>
      </c>
      <c r="G416" s="150" t="s">
        <v>825</v>
      </c>
    </row>
    <row r="417" spans="1:7" ht="47.25" hidden="1" outlineLevel="1" x14ac:dyDescent="0.2">
      <c r="A417" s="24">
        <v>395</v>
      </c>
      <c r="B417" s="94" t="s">
        <v>808</v>
      </c>
      <c r="C417" s="150" t="s">
        <v>198</v>
      </c>
      <c r="D417" s="130"/>
      <c r="E417" s="93" t="s">
        <v>818</v>
      </c>
      <c r="F417" s="180">
        <v>1000000</v>
      </c>
      <c r="G417" s="150" t="s">
        <v>825</v>
      </c>
    </row>
    <row r="418" spans="1:7" ht="31.5" hidden="1" outlineLevel="1" x14ac:dyDescent="0.2">
      <c r="A418" s="24">
        <v>396</v>
      </c>
      <c r="B418" s="94" t="s">
        <v>809</v>
      </c>
      <c r="C418" s="150" t="s">
        <v>198</v>
      </c>
      <c r="D418" s="130"/>
      <c r="E418" s="93" t="s">
        <v>819</v>
      </c>
      <c r="F418" s="180">
        <v>200000</v>
      </c>
      <c r="G418" s="150" t="s">
        <v>825</v>
      </c>
    </row>
    <row r="419" spans="1:7" ht="63" hidden="1" outlineLevel="1" x14ac:dyDescent="0.2">
      <c r="A419" s="24">
        <v>397</v>
      </c>
      <c r="B419" s="94" t="s">
        <v>810</v>
      </c>
      <c r="C419" s="150" t="s">
        <v>198</v>
      </c>
      <c r="D419" s="130"/>
      <c r="E419" s="93" t="s">
        <v>820</v>
      </c>
      <c r="F419" s="180">
        <v>300000</v>
      </c>
      <c r="G419" s="150" t="s">
        <v>825</v>
      </c>
    </row>
    <row r="420" spans="1:7" ht="31.5" hidden="1" outlineLevel="1" x14ac:dyDescent="0.2">
      <c r="A420" s="24">
        <v>398</v>
      </c>
      <c r="B420" s="94" t="s">
        <v>811</v>
      </c>
      <c r="C420" s="150" t="s">
        <v>198</v>
      </c>
      <c r="D420" s="130"/>
      <c r="E420" s="93" t="s">
        <v>821</v>
      </c>
      <c r="F420" s="180">
        <v>200000</v>
      </c>
      <c r="G420" s="150" t="s">
        <v>825</v>
      </c>
    </row>
    <row r="421" spans="1:7" ht="47.25" hidden="1" outlineLevel="1" x14ac:dyDescent="0.2">
      <c r="A421" s="24">
        <v>399</v>
      </c>
      <c r="B421" s="94" t="s">
        <v>812</v>
      </c>
      <c r="C421" s="150" t="s">
        <v>198</v>
      </c>
      <c r="D421" s="130"/>
      <c r="E421" s="93" t="s">
        <v>822</v>
      </c>
      <c r="F421" s="180">
        <v>100000</v>
      </c>
      <c r="G421" s="150" t="s">
        <v>825</v>
      </c>
    </row>
    <row r="422" spans="1:7" ht="47.25" hidden="1" outlineLevel="1" x14ac:dyDescent="0.2">
      <c r="A422" s="24">
        <v>400</v>
      </c>
      <c r="B422" s="94" t="s">
        <v>813</v>
      </c>
      <c r="C422" s="150" t="s">
        <v>198</v>
      </c>
      <c r="D422" s="130"/>
      <c r="E422" s="93" t="s">
        <v>823</v>
      </c>
      <c r="F422" s="180">
        <v>50000</v>
      </c>
      <c r="G422" s="150" t="s">
        <v>825</v>
      </c>
    </row>
    <row r="423" spans="1:7" ht="31.5" hidden="1" outlineLevel="1" x14ac:dyDescent="0.2">
      <c r="A423" s="24">
        <v>401</v>
      </c>
      <c r="B423" s="94" t="s">
        <v>814</v>
      </c>
      <c r="C423" s="150" t="s">
        <v>198</v>
      </c>
      <c r="D423" s="130"/>
      <c r="E423" s="93" t="s">
        <v>824</v>
      </c>
      <c r="F423" s="180">
        <v>100000</v>
      </c>
      <c r="G423" s="150" t="s">
        <v>825</v>
      </c>
    </row>
    <row r="424" spans="1:7" collapsed="1" x14ac:dyDescent="0.2">
      <c r="A424" s="164"/>
      <c r="B424" s="196" t="s">
        <v>835</v>
      </c>
      <c r="C424" s="182"/>
      <c r="D424" s="179"/>
      <c r="E424" s="181"/>
      <c r="F424" s="183">
        <f>SUM(F425:F450)</f>
        <v>0</v>
      </c>
      <c r="G424" s="182"/>
    </row>
    <row r="425" spans="1:7" ht="47.25" hidden="1" outlineLevel="1" x14ac:dyDescent="0.2">
      <c r="A425" s="24">
        <v>402</v>
      </c>
      <c r="B425" s="88" t="s">
        <v>826</v>
      </c>
      <c r="C425" s="94" t="s">
        <v>198</v>
      </c>
      <c r="D425" s="93"/>
      <c r="E425" s="93" t="s">
        <v>831</v>
      </c>
      <c r="F425" s="180"/>
      <c r="G425" s="94" t="s">
        <v>835</v>
      </c>
    </row>
    <row r="426" spans="1:7" ht="47.25" hidden="1" outlineLevel="1" x14ac:dyDescent="0.2">
      <c r="A426" s="24">
        <v>403</v>
      </c>
      <c r="B426" s="88" t="s">
        <v>827</v>
      </c>
      <c r="C426" s="94" t="s">
        <v>198</v>
      </c>
      <c r="D426" s="93"/>
      <c r="E426" s="93" t="s">
        <v>832</v>
      </c>
      <c r="F426" s="180"/>
      <c r="G426" s="94" t="s">
        <v>835</v>
      </c>
    </row>
    <row r="427" spans="1:7" ht="63" hidden="1" outlineLevel="1" x14ac:dyDescent="0.2">
      <c r="A427" s="24">
        <v>404</v>
      </c>
      <c r="B427" s="88" t="s">
        <v>828</v>
      </c>
      <c r="C427" s="94" t="s">
        <v>198</v>
      </c>
      <c r="D427" s="93"/>
      <c r="E427" s="93" t="s">
        <v>833</v>
      </c>
      <c r="F427" s="180"/>
      <c r="G427" s="94" t="s">
        <v>835</v>
      </c>
    </row>
    <row r="428" spans="1:7" ht="47.25" hidden="1" outlineLevel="1" x14ac:dyDescent="0.2">
      <c r="A428" s="24">
        <v>405</v>
      </c>
      <c r="B428" s="88" t="s">
        <v>829</v>
      </c>
      <c r="C428" s="94" t="s">
        <v>198</v>
      </c>
      <c r="D428" s="93"/>
      <c r="E428" s="93"/>
      <c r="F428" s="180"/>
      <c r="G428" s="94" t="s">
        <v>835</v>
      </c>
    </row>
    <row r="429" spans="1:7" ht="78.75" hidden="1" outlineLevel="1" x14ac:dyDescent="0.2">
      <c r="A429" s="24">
        <v>406</v>
      </c>
      <c r="B429" s="88" t="s">
        <v>830</v>
      </c>
      <c r="C429" s="94" t="s">
        <v>271</v>
      </c>
      <c r="D429" s="93"/>
      <c r="E429" s="93" t="s">
        <v>834</v>
      </c>
      <c r="F429" s="180"/>
      <c r="G429" s="94" t="s">
        <v>835</v>
      </c>
    </row>
    <row r="430" spans="1:7" ht="63" hidden="1" outlineLevel="1" x14ac:dyDescent="0.2">
      <c r="A430" s="24">
        <v>407</v>
      </c>
      <c r="B430" s="88" t="s">
        <v>836</v>
      </c>
      <c r="C430" s="94" t="s">
        <v>271</v>
      </c>
      <c r="D430" s="93"/>
      <c r="E430" s="93" t="s">
        <v>848</v>
      </c>
      <c r="F430" s="180"/>
      <c r="G430" s="94" t="s">
        <v>835</v>
      </c>
    </row>
    <row r="431" spans="1:7" ht="31.5" hidden="1" outlineLevel="1" x14ac:dyDescent="0.2">
      <c r="A431" s="24">
        <v>408</v>
      </c>
      <c r="B431" s="88" t="s">
        <v>837</v>
      </c>
      <c r="C431" s="94" t="s">
        <v>378</v>
      </c>
      <c r="D431" s="93"/>
      <c r="E431" s="93"/>
      <c r="F431" s="180"/>
      <c r="G431" s="94" t="s">
        <v>835</v>
      </c>
    </row>
    <row r="432" spans="1:7" ht="63" hidden="1" outlineLevel="1" x14ac:dyDescent="0.2">
      <c r="A432" s="24">
        <v>409</v>
      </c>
      <c r="B432" s="88" t="s">
        <v>838</v>
      </c>
      <c r="C432" s="94" t="s">
        <v>198</v>
      </c>
      <c r="D432" s="93"/>
      <c r="E432" s="93" t="s">
        <v>849</v>
      </c>
      <c r="F432" s="180"/>
      <c r="G432" s="94" t="s">
        <v>835</v>
      </c>
    </row>
    <row r="433" spans="1:7" ht="47.25" hidden="1" outlineLevel="1" x14ac:dyDescent="0.2">
      <c r="A433" s="24">
        <v>410</v>
      </c>
      <c r="B433" s="88" t="s">
        <v>839</v>
      </c>
      <c r="C433" s="94" t="s">
        <v>198</v>
      </c>
      <c r="D433" s="93"/>
      <c r="E433" s="93" t="s">
        <v>850</v>
      </c>
      <c r="F433" s="180"/>
      <c r="G433" s="94" t="s">
        <v>835</v>
      </c>
    </row>
    <row r="434" spans="1:7" ht="63" hidden="1" outlineLevel="1" x14ac:dyDescent="0.2">
      <c r="A434" s="24">
        <v>411</v>
      </c>
      <c r="B434" s="88" t="s">
        <v>840</v>
      </c>
      <c r="C434" s="94" t="s">
        <v>198</v>
      </c>
      <c r="D434" s="93"/>
      <c r="E434" s="93" t="s">
        <v>851</v>
      </c>
      <c r="F434" s="180"/>
      <c r="G434" s="94" t="s">
        <v>835</v>
      </c>
    </row>
    <row r="435" spans="1:7" ht="31.5" hidden="1" outlineLevel="1" x14ac:dyDescent="0.2">
      <c r="A435" s="24">
        <v>412</v>
      </c>
      <c r="B435" s="88" t="s">
        <v>841</v>
      </c>
      <c r="C435" s="94">
        <v>2021</v>
      </c>
      <c r="D435" s="93"/>
      <c r="E435" s="93"/>
      <c r="F435" s="180"/>
      <c r="G435" s="94" t="s">
        <v>835</v>
      </c>
    </row>
    <row r="436" spans="1:7" ht="94.5" hidden="1" outlineLevel="1" x14ac:dyDescent="0.2">
      <c r="A436" s="24">
        <v>413</v>
      </c>
      <c r="B436" s="88" t="s">
        <v>842</v>
      </c>
      <c r="C436" s="94" t="s">
        <v>266</v>
      </c>
      <c r="D436" s="93"/>
      <c r="E436" s="93" t="s">
        <v>852</v>
      </c>
      <c r="F436" s="180"/>
      <c r="G436" s="94" t="s">
        <v>835</v>
      </c>
    </row>
    <row r="437" spans="1:7" ht="63" hidden="1" outlineLevel="1" x14ac:dyDescent="0.2">
      <c r="A437" s="24">
        <v>414</v>
      </c>
      <c r="B437" s="88" t="s">
        <v>843</v>
      </c>
      <c r="C437" s="94" t="s">
        <v>266</v>
      </c>
      <c r="D437" s="93"/>
      <c r="E437" s="93"/>
      <c r="F437" s="180"/>
      <c r="G437" s="94" t="s">
        <v>835</v>
      </c>
    </row>
    <row r="438" spans="1:7" ht="78.75" hidden="1" outlineLevel="1" x14ac:dyDescent="0.2">
      <c r="A438" s="24">
        <v>415</v>
      </c>
      <c r="B438" s="88" t="s">
        <v>844</v>
      </c>
      <c r="C438" s="94" t="s">
        <v>266</v>
      </c>
      <c r="D438" s="93"/>
      <c r="E438" s="93" t="s">
        <v>853</v>
      </c>
      <c r="F438" s="180"/>
      <c r="G438" s="94" t="s">
        <v>835</v>
      </c>
    </row>
    <row r="439" spans="1:7" ht="31.5" hidden="1" outlineLevel="1" x14ac:dyDescent="0.2">
      <c r="A439" s="24">
        <v>416</v>
      </c>
      <c r="B439" s="88" t="s">
        <v>845</v>
      </c>
      <c r="C439" s="94" t="s">
        <v>198</v>
      </c>
      <c r="D439" s="93"/>
      <c r="E439" s="93"/>
      <c r="F439" s="180"/>
      <c r="G439" s="94" t="s">
        <v>835</v>
      </c>
    </row>
    <row r="440" spans="1:7" ht="47.25" hidden="1" outlineLevel="1" x14ac:dyDescent="0.2">
      <c r="A440" s="24">
        <v>417</v>
      </c>
      <c r="B440" s="88" t="s">
        <v>846</v>
      </c>
      <c r="C440" s="94" t="s">
        <v>198</v>
      </c>
      <c r="D440" s="93"/>
      <c r="E440" s="93" t="s">
        <v>854</v>
      </c>
      <c r="F440" s="180"/>
      <c r="G440" s="94" t="s">
        <v>835</v>
      </c>
    </row>
    <row r="441" spans="1:7" ht="63" hidden="1" outlineLevel="1" x14ac:dyDescent="0.2">
      <c r="A441" s="24">
        <v>418</v>
      </c>
      <c r="B441" s="88" t="s">
        <v>847</v>
      </c>
      <c r="C441" s="94" t="s">
        <v>198</v>
      </c>
      <c r="D441" s="93"/>
      <c r="E441" s="93" t="s">
        <v>855</v>
      </c>
      <c r="F441" s="180"/>
      <c r="G441" s="94" t="s">
        <v>835</v>
      </c>
    </row>
    <row r="442" spans="1:7" ht="48.75" hidden="1" outlineLevel="1" thickTop="1" thickBot="1" x14ac:dyDescent="0.25">
      <c r="A442" s="24">
        <v>419</v>
      </c>
      <c r="B442" s="130" t="s">
        <v>859</v>
      </c>
      <c r="C442" s="136" t="s">
        <v>198</v>
      </c>
      <c r="D442" s="130"/>
      <c r="E442" s="130" t="s">
        <v>860</v>
      </c>
      <c r="F442" s="180"/>
      <c r="G442" s="94" t="s">
        <v>835</v>
      </c>
    </row>
    <row r="443" spans="1:7" ht="32.25" hidden="1" outlineLevel="1" thickBot="1" x14ac:dyDescent="0.25">
      <c r="A443" s="24">
        <v>420</v>
      </c>
      <c r="B443" s="130" t="s">
        <v>857</v>
      </c>
      <c r="C443" s="137" t="s">
        <v>198</v>
      </c>
      <c r="D443" s="130"/>
      <c r="E443" s="130" t="s">
        <v>858</v>
      </c>
      <c r="F443" s="180"/>
      <c r="G443" s="94" t="s">
        <v>835</v>
      </c>
    </row>
    <row r="444" spans="1:7" ht="78.75" hidden="1" outlineLevel="1" x14ac:dyDescent="0.2">
      <c r="A444" s="24">
        <v>421</v>
      </c>
      <c r="B444" s="130" t="s">
        <v>862</v>
      </c>
      <c r="C444" s="150" t="s">
        <v>198</v>
      </c>
      <c r="D444" s="130"/>
      <c r="E444" s="130" t="s">
        <v>856</v>
      </c>
      <c r="F444" s="180"/>
      <c r="G444" s="94" t="s">
        <v>835</v>
      </c>
    </row>
    <row r="445" spans="1:7" ht="47.25" hidden="1" outlineLevel="1" x14ac:dyDescent="0.2">
      <c r="A445" s="24">
        <v>422</v>
      </c>
      <c r="B445" s="130" t="s">
        <v>863</v>
      </c>
      <c r="C445" s="150" t="s">
        <v>300</v>
      </c>
      <c r="D445" s="130"/>
      <c r="E445" s="130" t="s">
        <v>864</v>
      </c>
      <c r="F445" s="180"/>
      <c r="G445" s="94" t="s">
        <v>835</v>
      </c>
    </row>
    <row r="446" spans="1:7" ht="63" hidden="1" outlineLevel="1" x14ac:dyDescent="0.2">
      <c r="A446" s="24">
        <v>423</v>
      </c>
      <c r="B446" s="130" t="s">
        <v>865</v>
      </c>
      <c r="C446" s="150" t="s">
        <v>300</v>
      </c>
      <c r="D446" s="130"/>
      <c r="E446" s="130" t="s">
        <v>866</v>
      </c>
      <c r="F446" s="180"/>
      <c r="G446" s="94" t="s">
        <v>835</v>
      </c>
    </row>
    <row r="447" spans="1:7" ht="63" hidden="1" outlineLevel="1" x14ac:dyDescent="0.2">
      <c r="A447" s="24">
        <v>424</v>
      </c>
      <c r="B447" s="130" t="s">
        <v>867</v>
      </c>
      <c r="C447" s="150" t="s">
        <v>300</v>
      </c>
      <c r="D447" s="130"/>
      <c r="E447" s="130" t="s">
        <v>868</v>
      </c>
      <c r="F447" s="180"/>
      <c r="G447" s="94" t="s">
        <v>835</v>
      </c>
    </row>
    <row r="448" spans="1:7" ht="31.5" hidden="1" outlineLevel="1" x14ac:dyDescent="0.2">
      <c r="A448" s="24">
        <v>425</v>
      </c>
      <c r="B448" s="130" t="s">
        <v>869</v>
      </c>
      <c r="C448" s="150" t="s">
        <v>300</v>
      </c>
      <c r="D448" s="130"/>
      <c r="E448" s="130" t="s">
        <v>870</v>
      </c>
      <c r="F448" s="180"/>
      <c r="G448" s="94" t="s">
        <v>835</v>
      </c>
    </row>
    <row r="449" spans="1:7" ht="47.25" hidden="1" outlineLevel="1" x14ac:dyDescent="0.2">
      <c r="A449" s="24">
        <v>426</v>
      </c>
      <c r="B449" s="138" t="s">
        <v>871</v>
      </c>
      <c r="C449" s="156" t="s">
        <v>377</v>
      </c>
      <c r="D449" s="138"/>
      <c r="E449" s="138" t="s">
        <v>872</v>
      </c>
      <c r="F449" s="217"/>
      <c r="G449" s="151" t="s">
        <v>835</v>
      </c>
    </row>
    <row r="450" spans="1:7" ht="31.5" hidden="1" outlineLevel="1" x14ac:dyDescent="0.2">
      <c r="A450" s="24">
        <v>427</v>
      </c>
      <c r="B450" s="130" t="s">
        <v>873</v>
      </c>
      <c r="C450" s="150" t="s">
        <v>861</v>
      </c>
      <c r="D450" s="130"/>
      <c r="E450" s="130" t="s">
        <v>874</v>
      </c>
      <c r="F450" s="180"/>
      <c r="G450" s="94" t="s">
        <v>835</v>
      </c>
    </row>
    <row r="451" spans="1:7" collapsed="1" x14ac:dyDescent="0.2">
      <c r="A451" s="160"/>
      <c r="B451" s="179" t="s">
        <v>875</v>
      </c>
      <c r="C451" s="176"/>
      <c r="D451" s="177"/>
      <c r="E451" s="177"/>
      <c r="F451" s="183">
        <f>SUM(F452:F470)</f>
        <v>86436</v>
      </c>
      <c r="G451" s="172"/>
    </row>
    <row r="452" spans="1:7" ht="31.5" hidden="1" outlineLevel="1" x14ac:dyDescent="0.2">
      <c r="A452" s="24">
        <v>428</v>
      </c>
      <c r="B452" s="130" t="s">
        <v>1324</v>
      </c>
      <c r="C452" s="150" t="s">
        <v>271</v>
      </c>
      <c r="D452" s="130"/>
      <c r="E452" s="130"/>
      <c r="F452" s="180">
        <v>17000</v>
      </c>
      <c r="G452" s="150" t="s">
        <v>875</v>
      </c>
    </row>
    <row r="453" spans="1:7" hidden="1" outlineLevel="1" x14ac:dyDescent="0.2">
      <c r="A453" s="24">
        <v>429</v>
      </c>
      <c r="B453" s="130" t="s">
        <v>876</v>
      </c>
      <c r="C453" s="157">
        <v>2021</v>
      </c>
      <c r="D453" s="130"/>
      <c r="E453" s="130"/>
      <c r="F453" s="180">
        <v>4168</v>
      </c>
      <c r="G453" s="150" t="s">
        <v>875</v>
      </c>
    </row>
    <row r="454" spans="1:7" ht="31.5" hidden="1" outlineLevel="1" x14ac:dyDescent="0.2">
      <c r="A454" s="24">
        <v>430</v>
      </c>
      <c r="B454" s="130" t="s">
        <v>1325</v>
      </c>
      <c r="C454" s="157" t="s">
        <v>266</v>
      </c>
      <c r="D454" s="130"/>
      <c r="E454" s="130"/>
      <c r="F454" s="180">
        <v>7564</v>
      </c>
      <c r="G454" s="150" t="s">
        <v>875</v>
      </c>
    </row>
    <row r="455" spans="1:7" ht="47.25" hidden="1" outlineLevel="1" x14ac:dyDescent="0.2">
      <c r="A455" s="24">
        <v>431</v>
      </c>
      <c r="B455" s="130" t="s">
        <v>877</v>
      </c>
      <c r="C455" s="150" t="s">
        <v>271</v>
      </c>
      <c r="D455" s="130"/>
      <c r="E455" s="130"/>
      <c r="F455" s="180">
        <v>3000</v>
      </c>
      <c r="G455" s="150" t="s">
        <v>875</v>
      </c>
    </row>
    <row r="456" spans="1:7" ht="31.5" hidden="1" outlineLevel="1" x14ac:dyDescent="0.2">
      <c r="A456" s="24">
        <v>432</v>
      </c>
      <c r="B456" s="130" t="s">
        <v>878</v>
      </c>
      <c r="C456" s="150">
        <v>2021</v>
      </c>
      <c r="D456" s="130"/>
      <c r="E456" s="130"/>
      <c r="F456" s="180">
        <v>1500</v>
      </c>
      <c r="G456" s="150" t="s">
        <v>875</v>
      </c>
    </row>
    <row r="457" spans="1:7" ht="47.25" hidden="1" outlineLevel="1" x14ac:dyDescent="0.2">
      <c r="A457" s="24">
        <v>433</v>
      </c>
      <c r="B457" s="130" t="s">
        <v>879</v>
      </c>
      <c r="C457" s="150" t="s">
        <v>271</v>
      </c>
      <c r="D457" s="130"/>
      <c r="E457" s="130"/>
      <c r="F457" s="180">
        <v>2000</v>
      </c>
      <c r="G457" s="150" t="s">
        <v>875</v>
      </c>
    </row>
    <row r="458" spans="1:7" ht="31.5" hidden="1" outlineLevel="1" x14ac:dyDescent="0.2">
      <c r="A458" s="24">
        <v>434</v>
      </c>
      <c r="B458" s="130" t="s">
        <v>880</v>
      </c>
      <c r="C458" s="150">
        <v>2021</v>
      </c>
      <c r="D458" s="130"/>
      <c r="E458" s="130"/>
      <c r="F458" s="180">
        <v>300</v>
      </c>
      <c r="G458" s="150" t="s">
        <v>875</v>
      </c>
    </row>
    <row r="459" spans="1:7" ht="31.5" hidden="1" outlineLevel="1" x14ac:dyDescent="0.2">
      <c r="A459" s="24">
        <v>435</v>
      </c>
      <c r="B459" s="130" t="s">
        <v>881</v>
      </c>
      <c r="C459" s="150">
        <v>2022</v>
      </c>
      <c r="D459" s="130"/>
      <c r="E459" s="130"/>
      <c r="F459" s="180">
        <v>3500</v>
      </c>
      <c r="G459" s="150" t="s">
        <v>875</v>
      </c>
    </row>
    <row r="460" spans="1:7" ht="47.25" hidden="1" outlineLevel="1" x14ac:dyDescent="0.2">
      <c r="A460" s="24">
        <v>436</v>
      </c>
      <c r="B460" s="130" t="s">
        <v>882</v>
      </c>
      <c r="C460" s="150">
        <v>2022</v>
      </c>
      <c r="D460" s="130"/>
      <c r="E460" s="130"/>
      <c r="F460" s="180">
        <v>2000</v>
      </c>
      <c r="G460" s="150" t="s">
        <v>875</v>
      </c>
    </row>
    <row r="461" spans="1:7" ht="31.5" hidden="1" outlineLevel="1" x14ac:dyDescent="0.2">
      <c r="A461" s="24">
        <v>437</v>
      </c>
      <c r="B461" s="130" t="s">
        <v>883</v>
      </c>
      <c r="C461" s="150" t="s">
        <v>198</v>
      </c>
      <c r="D461" s="130"/>
      <c r="E461" s="130"/>
      <c r="F461" s="180">
        <v>2359</v>
      </c>
      <c r="G461" s="150" t="s">
        <v>875</v>
      </c>
    </row>
    <row r="462" spans="1:7" ht="31.5" hidden="1" outlineLevel="1" x14ac:dyDescent="0.2">
      <c r="A462" s="24">
        <v>438</v>
      </c>
      <c r="B462" s="130" t="s">
        <v>884</v>
      </c>
      <c r="C462" s="157">
        <v>2021</v>
      </c>
      <c r="D462" s="130"/>
      <c r="E462" s="130"/>
      <c r="F462" s="180">
        <v>641</v>
      </c>
      <c r="G462" s="150" t="s">
        <v>875</v>
      </c>
    </row>
    <row r="463" spans="1:7" hidden="1" outlineLevel="1" x14ac:dyDescent="0.2">
      <c r="A463" s="24">
        <v>439</v>
      </c>
      <c r="B463" s="130" t="s">
        <v>885</v>
      </c>
      <c r="C463" s="150" t="s">
        <v>271</v>
      </c>
      <c r="D463" s="130"/>
      <c r="E463" s="130"/>
      <c r="F463" s="180"/>
      <c r="G463" s="150" t="s">
        <v>875</v>
      </c>
    </row>
    <row r="464" spans="1:7" hidden="1" outlineLevel="1" x14ac:dyDescent="0.2">
      <c r="A464" s="24">
        <v>440</v>
      </c>
      <c r="B464" s="130" t="s">
        <v>886</v>
      </c>
      <c r="C464" s="150" t="s">
        <v>198</v>
      </c>
      <c r="D464" s="130"/>
      <c r="E464" s="130"/>
      <c r="F464" s="180">
        <v>534</v>
      </c>
      <c r="G464" s="150" t="s">
        <v>875</v>
      </c>
    </row>
    <row r="465" spans="1:7" hidden="1" outlineLevel="1" x14ac:dyDescent="0.2">
      <c r="A465" s="24">
        <v>441</v>
      </c>
      <c r="B465" s="130" t="s">
        <v>887</v>
      </c>
      <c r="C465" s="150" t="s">
        <v>198</v>
      </c>
      <c r="D465" s="130"/>
      <c r="E465" s="130"/>
      <c r="F465" s="180">
        <v>1000</v>
      </c>
      <c r="G465" s="150" t="s">
        <v>875</v>
      </c>
    </row>
    <row r="466" spans="1:7" hidden="1" outlineLevel="1" x14ac:dyDescent="0.2">
      <c r="A466" s="24">
        <v>442</v>
      </c>
      <c r="B466" s="130" t="s">
        <v>888</v>
      </c>
      <c r="C466" s="157">
        <v>2021</v>
      </c>
      <c r="D466" s="130"/>
      <c r="E466" s="130"/>
      <c r="F466" s="180">
        <v>15000</v>
      </c>
      <c r="G466" s="150" t="s">
        <v>875</v>
      </c>
    </row>
    <row r="467" spans="1:7" ht="31.5" hidden="1" outlineLevel="1" x14ac:dyDescent="0.2">
      <c r="A467" s="24">
        <v>443</v>
      </c>
      <c r="B467" s="130" t="s">
        <v>889</v>
      </c>
      <c r="C467" s="150" t="s">
        <v>198</v>
      </c>
      <c r="D467" s="130"/>
      <c r="E467" s="130"/>
      <c r="F467" s="180">
        <v>10000</v>
      </c>
      <c r="G467" s="150" t="s">
        <v>875</v>
      </c>
    </row>
    <row r="468" spans="1:7" hidden="1" outlineLevel="1" x14ac:dyDescent="0.2">
      <c r="A468" s="24">
        <v>444</v>
      </c>
      <c r="B468" s="130" t="s">
        <v>890</v>
      </c>
      <c r="C468" s="150" t="s">
        <v>198</v>
      </c>
      <c r="D468" s="130"/>
      <c r="E468" s="130"/>
      <c r="F468" s="180">
        <v>10000</v>
      </c>
      <c r="G468" s="150" t="s">
        <v>875</v>
      </c>
    </row>
    <row r="469" spans="1:7" hidden="1" outlineLevel="1" x14ac:dyDescent="0.2">
      <c r="A469" s="24">
        <v>445</v>
      </c>
      <c r="B469" s="130" t="s">
        <v>891</v>
      </c>
      <c r="C469" s="150" t="s">
        <v>266</v>
      </c>
      <c r="D469" s="130"/>
      <c r="E469" s="130"/>
      <c r="F469" s="180">
        <v>870</v>
      </c>
      <c r="G469" s="150" t="s">
        <v>875</v>
      </c>
    </row>
    <row r="470" spans="1:7" ht="31.5" hidden="1" outlineLevel="1" x14ac:dyDescent="0.2">
      <c r="A470" s="24">
        <v>446</v>
      </c>
      <c r="B470" s="130" t="s">
        <v>892</v>
      </c>
      <c r="C470" s="150" t="s">
        <v>271</v>
      </c>
      <c r="D470" s="130"/>
      <c r="E470" s="130"/>
      <c r="F470" s="180">
        <v>5000</v>
      </c>
      <c r="G470" s="150" t="s">
        <v>875</v>
      </c>
    </row>
    <row r="471" spans="1:7" collapsed="1" x14ac:dyDescent="0.2">
      <c r="A471" s="164"/>
      <c r="B471" s="179" t="s">
        <v>1310</v>
      </c>
      <c r="C471" s="182"/>
      <c r="D471" s="179"/>
      <c r="E471" s="179"/>
      <c r="F471" s="183">
        <f>SUM(F472:F486)</f>
        <v>313500</v>
      </c>
      <c r="G471" s="182"/>
    </row>
    <row r="472" spans="1:7" ht="31.5" hidden="1" outlineLevel="1" x14ac:dyDescent="0.2">
      <c r="A472" s="187">
        <v>447</v>
      </c>
      <c r="B472" s="189" t="s">
        <v>1326</v>
      </c>
      <c r="C472" s="190" t="s">
        <v>198</v>
      </c>
      <c r="D472" s="189" t="s">
        <v>1327</v>
      </c>
      <c r="E472" s="189" t="s">
        <v>1328</v>
      </c>
      <c r="F472" s="188">
        <v>50000</v>
      </c>
      <c r="G472" s="150" t="s">
        <v>896</v>
      </c>
    </row>
    <row r="473" spans="1:7" ht="47.25" hidden="1" outlineLevel="1" x14ac:dyDescent="0.2">
      <c r="A473" s="187">
        <v>448</v>
      </c>
      <c r="B473" s="130" t="s">
        <v>894</v>
      </c>
      <c r="C473" s="150" t="s">
        <v>271</v>
      </c>
      <c r="D473" s="130"/>
      <c r="E473" s="130" t="s">
        <v>895</v>
      </c>
      <c r="F473" s="180">
        <v>10000</v>
      </c>
      <c r="G473" s="150" t="s">
        <v>896</v>
      </c>
    </row>
    <row r="474" spans="1:7" ht="31.5" hidden="1" outlineLevel="1" x14ac:dyDescent="0.2">
      <c r="A474" s="187">
        <v>449</v>
      </c>
      <c r="B474" s="130" t="s">
        <v>1329</v>
      </c>
      <c r="C474" s="150" t="s">
        <v>198</v>
      </c>
      <c r="D474" s="189" t="s">
        <v>1327</v>
      </c>
      <c r="E474" s="130" t="s">
        <v>1330</v>
      </c>
      <c r="F474" s="180">
        <v>50000</v>
      </c>
      <c r="G474" s="150" t="s">
        <v>896</v>
      </c>
    </row>
    <row r="475" spans="1:7" ht="31.5" hidden="1" outlineLevel="1" x14ac:dyDescent="0.2">
      <c r="A475" s="187">
        <v>450</v>
      </c>
      <c r="B475" s="130" t="s">
        <v>1331</v>
      </c>
      <c r="C475" s="150" t="s">
        <v>198</v>
      </c>
      <c r="D475" s="130" t="s">
        <v>1327</v>
      </c>
      <c r="E475" s="130" t="s">
        <v>1332</v>
      </c>
      <c r="F475" s="180">
        <v>20000</v>
      </c>
      <c r="G475" s="150" t="s">
        <v>896</v>
      </c>
    </row>
    <row r="476" spans="1:7" ht="31.5" hidden="1" outlineLevel="1" x14ac:dyDescent="0.2">
      <c r="A476" s="187">
        <v>451</v>
      </c>
      <c r="B476" s="130" t="s">
        <v>1333</v>
      </c>
      <c r="C476" s="150" t="s">
        <v>198</v>
      </c>
      <c r="D476" s="130" t="s">
        <v>1327</v>
      </c>
      <c r="E476" s="130"/>
      <c r="F476" s="180">
        <v>5000</v>
      </c>
      <c r="G476" s="150" t="s">
        <v>896</v>
      </c>
    </row>
    <row r="477" spans="1:7" ht="31.5" hidden="1" outlineLevel="1" x14ac:dyDescent="0.2">
      <c r="A477" s="187">
        <v>452</v>
      </c>
      <c r="B477" s="130" t="s">
        <v>1334</v>
      </c>
      <c r="C477" s="150" t="s">
        <v>198</v>
      </c>
      <c r="D477" s="130" t="s">
        <v>1327</v>
      </c>
      <c r="E477" s="130"/>
      <c r="F477" s="180">
        <v>3000</v>
      </c>
      <c r="G477" s="150" t="s">
        <v>896</v>
      </c>
    </row>
    <row r="478" spans="1:7" ht="31.5" hidden="1" outlineLevel="1" x14ac:dyDescent="0.2">
      <c r="A478" s="187">
        <v>453</v>
      </c>
      <c r="B478" s="130" t="s">
        <v>1335</v>
      </c>
      <c r="C478" s="150" t="s">
        <v>1336</v>
      </c>
      <c r="D478" s="130" t="s">
        <v>1327</v>
      </c>
      <c r="E478" s="130"/>
      <c r="F478" s="180">
        <v>50000</v>
      </c>
      <c r="G478" s="150" t="s">
        <v>896</v>
      </c>
    </row>
    <row r="479" spans="1:7" ht="31.5" hidden="1" outlineLevel="1" x14ac:dyDescent="0.2">
      <c r="A479" s="187">
        <v>454</v>
      </c>
      <c r="B479" s="130" t="s">
        <v>1337</v>
      </c>
      <c r="C479" s="150" t="s">
        <v>340</v>
      </c>
      <c r="D479" s="130" t="s">
        <v>1327</v>
      </c>
      <c r="E479" s="130"/>
      <c r="F479" s="180">
        <v>3000</v>
      </c>
      <c r="G479" s="150" t="s">
        <v>896</v>
      </c>
    </row>
    <row r="480" spans="1:7" ht="31.5" hidden="1" outlineLevel="1" x14ac:dyDescent="0.2">
      <c r="A480" s="187">
        <v>455</v>
      </c>
      <c r="B480" s="130" t="s">
        <v>1338</v>
      </c>
      <c r="C480" s="150" t="s">
        <v>198</v>
      </c>
      <c r="D480" s="130" t="s">
        <v>1327</v>
      </c>
      <c r="E480" s="130"/>
      <c r="F480" s="180">
        <v>25000</v>
      </c>
      <c r="G480" s="150" t="s">
        <v>896</v>
      </c>
    </row>
    <row r="481" spans="1:7" ht="31.5" hidden="1" outlineLevel="1" x14ac:dyDescent="0.2">
      <c r="A481" s="187">
        <v>456</v>
      </c>
      <c r="B481" s="130" t="s">
        <v>1339</v>
      </c>
      <c r="C481" s="150" t="s">
        <v>198</v>
      </c>
      <c r="D481" s="130"/>
      <c r="E481" s="130"/>
      <c r="F481" s="180">
        <v>50000</v>
      </c>
      <c r="G481" s="150" t="s">
        <v>896</v>
      </c>
    </row>
    <row r="482" spans="1:7" ht="31.5" hidden="1" outlineLevel="1" x14ac:dyDescent="0.2">
      <c r="A482" s="187">
        <v>457</v>
      </c>
      <c r="B482" s="130" t="s">
        <v>1340</v>
      </c>
      <c r="C482" s="150" t="s">
        <v>271</v>
      </c>
      <c r="D482" s="130"/>
      <c r="E482" s="130"/>
      <c r="F482" s="180">
        <v>15000</v>
      </c>
      <c r="G482" s="150" t="s">
        <v>896</v>
      </c>
    </row>
    <row r="483" spans="1:7" ht="31.5" hidden="1" outlineLevel="1" x14ac:dyDescent="0.2">
      <c r="A483" s="187">
        <v>458</v>
      </c>
      <c r="B483" s="130" t="s">
        <v>1341</v>
      </c>
      <c r="C483" s="150" t="s">
        <v>198</v>
      </c>
      <c r="D483" s="130"/>
      <c r="E483" s="130"/>
      <c r="F483" s="180">
        <v>20000</v>
      </c>
      <c r="G483" s="150" t="s">
        <v>896</v>
      </c>
    </row>
    <row r="484" spans="1:7" ht="31.5" hidden="1" customHeight="1" outlineLevel="1" x14ac:dyDescent="0.2">
      <c r="A484" s="187">
        <v>459</v>
      </c>
      <c r="B484" s="130" t="s">
        <v>1342</v>
      </c>
      <c r="C484" s="150" t="s">
        <v>198</v>
      </c>
      <c r="D484" s="130" t="s">
        <v>1327</v>
      </c>
      <c r="E484" s="130"/>
      <c r="F484" s="180">
        <v>1500</v>
      </c>
      <c r="G484" s="150" t="s">
        <v>896</v>
      </c>
    </row>
    <row r="485" spans="1:7" ht="31.5" hidden="1" customHeight="1" outlineLevel="1" x14ac:dyDescent="0.2">
      <c r="A485" s="187">
        <v>460</v>
      </c>
      <c r="B485" s="130" t="s">
        <v>1343</v>
      </c>
      <c r="C485" s="150" t="s">
        <v>271</v>
      </c>
      <c r="D485" s="130" t="s">
        <v>1327</v>
      </c>
      <c r="E485" s="130"/>
      <c r="F485" s="180">
        <v>1000</v>
      </c>
      <c r="G485" s="150" t="s">
        <v>896</v>
      </c>
    </row>
    <row r="486" spans="1:7" ht="47.25" hidden="1" outlineLevel="1" x14ac:dyDescent="0.2">
      <c r="A486" s="187">
        <v>461</v>
      </c>
      <c r="B486" s="130" t="s">
        <v>897</v>
      </c>
      <c r="C486" s="150" t="s">
        <v>271</v>
      </c>
      <c r="D486" s="130"/>
      <c r="E486" s="139" t="s">
        <v>898</v>
      </c>
      <c r="F486" s="180">
        <v>10000</v>
      </c>
      <c r="G486" s="150" t="s">
        <v>896</v>
      </c>
    </row>
    <row r="487" spans="1:7" collapsed="1" x14ac:dyDescent="0.2">
      <c r="A487" s="164"/>
      <c r="B487" s="179" t="s">
        <v>900</v>
      </c>
      <c r="C487" s="182"/>
      <c r="D487" s="179"/>
      <c r="E487" s="184"/>
      <c r="F487" s="183">
        <f>SUM(F488:F517)</f>
        <v>553020</v>
      </c>
      <c r="G487" s="182"/>
    </row>
    <row r="488" spans="1:7" ht="53.25" hidden="1" customHeight="1" outlineLevel="1" x14ac:dyDescent="0.2">
      <c r="A488" s="24">
        <v>462</v>
      </c>
      <c r="B488" s="130" t="s">
        <v>899</v>
      </c>
      <c r="C488" s="150" t="s">
        <v>198</v>
      </c>
      <c r="D488" s="130"/>
      <c r="E488" s="130"/>
      <c r="F488" s="180"/>
      <c r="G488" s="150" t="s">
        <v>900</v>
      </c>
    </row>
    <row r="489" spans="1:7" ht="47.25" hidden="1" outlineLevel="1" x14ac:dyDescent="0.2">
      <c r="A489" s="24">
        <v>463</v>
      </c>
      <c r="B489" s="130" t="s">
        <v>901</v>
      </c>
      <c r="C489" s="150" t="s">
        <v>198</v>
      </c>
      <c r="D489" s="130"/>
      <c r="E489" s="130"/>
      <c r="F489" s="180">
        <v>193000</v>
      </c>
      <c r="G489" s="150" t="s">
        <v>900</v>
      </c>
    </row>
    <row r="490" spans="1:7" ht="47.25" hidden="1" outlineLevel="1" x14ac:dyDescent="0.2">
      <c r="A490" s="24">
        <v>464</v>
      </c>
      <c r="B490" s="130" t="s">
        <v>902</v>
      </c>
      <c r="C490" s="150" t="s">
        <v>198</v>
      </c>
      <c r="D490" s="130"/>
      <c r="E490" s="130"/>
      <c r="F490" s="180">
        <v>15000</v>
      </c>
      <c r="G490" s="150" t="s">
        <v>900</v>
      </c>
    </row>
    <row r="491" spans="1:7" ht="31.5" hidden="1" outlineLevel="1" x14ac:dyDescent="0.2">
      <c r="A491" s="24">
        <v>465</v>
      </c>
      <c r="B491" s="130" t="s">
        <v>903</v>
      </c>
      <c r="C491" s="150" t="s">
        <v>198</v>
      </c>
      <c r="D491" s="130"/>
      <c r="E491" s="130"/>
      <c r="F491" s="180">
        <v>65000</v>
      </c>
      <c r="G491" s="150" t="s">
        <v>900</v>
      </c>
    </row>
    <row r="492" spans="1:7" ht="31.5" hidden="1" outlineLevel="1" x14ac:dyDescent="0.2">
      <c r="A492" s="24">
        <v>466</v>
      </c>
      <c r="B492" s="130" t="s">
        <v>904</v>
      </c>
      <c r="C492" s="150" t="s">
        <v>198</v>
      </c>
      <c r="D492" s="130"/>
      <c r="E492" s="130"/>
      <c r="F492" s="180">
        <v>10000</v>
      </c>
      <c r="G492" s="150" t="s">
        <v>900</v>
      </c>
    </row>
    <row r="493" spans="1:7" ht="47.25" hidden="1" outlineLevel="1" x14ac:dyDescent="0.2">
      <c r="A493" s="24">
        <v>467</v>
      </c>
      <c r="B493" s="130" t="s">
        <v>905</v>
      </c>
      <c r="C493" s="150" t="s">
        <v>198</v>
      </c>
      <c r="D493" s="130"/>
      <c r="E493" s="130"/>
      <c r="F493" s="180">
        <v>5000</v>
      </c>
      <c r="G493" s="150" t="s">
        <v>900</v>
      </c>
    </row>
    <row r="494" spans="1:7" ht="47.25" hidden="1" outlineLevel="1" x14ac:dyDescent="0.2">
      <c r="A494" s="24">
        <v>468</v>
      </c>
      <c r="B494" s="130" t="s">
        <v>906</v>
      </c>
      <c r="C494" s="150" t="s">
        <v>198</v>
      </c>
      <c r="D494" s="130"/>
      <c r="E494" s="130"/>
      <c r="F494" s="180">
        <v>165000</v>
      </c>
      <c r="G494" s="150" t="s">
        <v>900</v>
      </c>
    </row>
    <row r="495" spans="1:7" ht="47.25" hidden="1" outlineLevel="1" x14ac:dyDescent="0.2">
      <c r="A495" s="24">
        <v>469</v>
      </c>
      <c r="B495" s="130" t="s">
        <v>907</v>
      </c>
      <c r="C495" s="150" t="s">
        <v>198</v>
      </c>
      <c r="D495" s="130"/>
      <c r="E495" s="130"/>
      <c r="F495" s="180">
        <v>32500</v>
      </c>
      <c r="G495" s="150" t="s">
        <v>900</v>
      </c>
    </row>
    <row r="496" spans="1:7" ht="47.25" hidden="1" outlineLevel="1" x14ac:dyDescent="0.2">
      <c r="A496" s="24">
        <v>470</v>
      </c>
      <c r="B496" s="130" t="s">
        <v>908</v>
      </c>
      <c r="C496" s="150" t="s">
        <v>198</v>
      </c>
      <c r="D496" s="130"/>
      <c r="E496" s="130"/>
      <c r="F496" s="180">
        <v>20</v>
      </c>
      <c r="G496" s="150" t="s">
        <v>900</v>
      </c>
    </row>
    <row r="497" spans="1:7" hidden="1" outlineLevel="1" x14ac:dyDescent="0.2">
      <c r="A497" s="24">
        <v>471</v>
      </c>
      <c r="B497" s="130" t="s">
        <v>909</v>
      </c>
      <c r="C497" s="150" t="s">
        <v>198</v>
      </c>
      <c r="D497" s="130"/>
      <c r="E497" s="130"/>
      <c r="F497" s="180">
        <v>8500</v>
      </c>
      <c r="G497" s="150" t="s">
        <v>900</v>
      </c>
    </row>
    <row r="498" spans="1:7" ht="110.25" hidden="1" outlineLevel="1" x14ac:dyDescent="0.2">
      <c r="A498" s="24">
        <v>472</v>
      </c>
      <c r="B498" s="130" t="s">
        <v>910</v>
      </c>
      <c r="C498" s="150" t="s">
        <v>198</v>
      </c>
      <c r="D498" s="130"/>
      <c r="E498" s="130" t="s">
        <v>911</v>
      </c>
      <c r="F498" s="180">
        <v>9000</v>
      </c>
      <c r="G498" s="150" t="s">
        <v>900</v>
      </c>
    </row>
    <row r="499" spans="1:7" ht="47.25" hidden="1" outlineLevel="1" x14ac:dyDescent="0.2">
      <c r="A499" s="24">
        <v>473</v>
      </c>
      <c r="B499" s="130" t="s">
        <v>912</v>
      </c>
      <c r="C499" s="150" t="s">
        <v>913</v>
      </c>
      <c r="D499" s="130"/>
      <c r="E499" s="130"/>
      <c r="F499" s="180">
        <v>2000</v>
      </c>
      <c r="G499" s="150" t="s">
        <v>900</v>
      </c>
    </row>
    <row r="500" spans="1:7" ht="47.25" hidden="1" outlineLevel="1" x14ac:dyDescent="0.2">
      <c r="A500" s="24">
        <v>474</v>
      </c>
      <c r="B500" s="130" t="s">
        <v>914</v>
      </c>
      <c r="C500" s="150" t="s">
        <v>266</v>
      </c>
      <c r="D500" s="130"/>
      <c r="E500" s="130"/>
      <c r="F500" s="180">
        <v>5000</v>
      </c>
      <c r="G500" s="150" t="s">
        <v>900</v>
      </c>
    </row>
    <row r="501" spans="1:7" ht="31.5" hidden="1" outlineLevel="1" x14ac:dyDescent="0.2">
      <c r="A501" s="24">
        <v>475</v>
      </c>
      <c r="B501" s="130" t="s">
        <v>915</v>
      </c>
      <c r="C501" s="150" t="s">
        <v>198</v>
      </c>
      <c r="D501" s="130"/>
      <c r="E501" s="130"/>
      <c r="F501" s="180">
        <v>1000</v>
      </c>
      <c r="G501" s="150" t="s">
        <v>900</v>
      </c>
    </row>
    <row r="502" spans="1:7" ht="31.5" hidden="1" outlineLevel="1" x14ac:dyDescent="0.2">
      <c r="A502" s="24">
        <v>476</v>
      </c>
      <c r="B502" s="130" t="s">
        <v>916</v>
      </c>
      <c r="C502" s="150" t="s">
        <v>198</v>
      </c>
      <c r="D502" s="130"/>
      <c r="E502" s="130"/>
      <c r="F502" s="180">
        <v>1500</v>
      </c>
      <c r="G502" s="150" t="s">
        <v>900</v>
      </c>
    </row>
    <row r="503" spans="1:7" ht="47.25" hidden="1" outlineLevel="1" x14ac:dyDescent="0.2">
      <c r="A503" s="24">
        <v>477</v>
      </c>
      <c r="B503" s="130" t="s">
        <v>917</v>
      </c>
      <c r="C503" s="150" t="s">
        <v>198</v>
      </c>
      <c r="D503" s="130"/>
      <c r="E503" s="130"/>
      <c r="F503" s="180">
        <v>4000</v>
      </c>
      <c r="G503" s="150" t="s">
        <v>900</v>
      </c>
    </row>
    <row r="504" spans="1:7" ht="31.5" hidden="1" outlineLevel="1" x14ac:dyDescent="0.2">
      <c r="A504" s="24">
        <v>478</v>
      </c>
      <c r="B504" s="130" t="s">
        <v>918</v>
      </c>
      <c r="C504" s="150" t="s">
        <v>198</v>
      </c>
      <c r="D504" s="130"/>
      <c r="E504" s="130"/>
      <c r="F504" s="180">
        <v>3500</v>
      </c>
      <c r="G504" s="150" t="s">
        <v>900</v>
      </c>
    </row>
    <row r="505" spans="1:7" ht="63" hidden="1" outlineLevel="1" x14ac:dyDescent="0.2">
      <c r="A505" s="24">
        <v>479</v>
      </c>
      <c r="B505" s="130" t="s">
        <v>919</v>
      </c>
      <c r="C505" s="150" t="s">
        <v>198</v>
      </c>
      <c r="D505" s="130"/>
      <c r="E505" s="130"/>
      <c r="F505" s="180">
        <v>2500</v>
      </c>
      <c r="G505" s="150" t="s">
        <v>900</v>
      </c>
    </row>
    <row r="506" spans="1:7" ht="31.5" hidden="1" outlineLevel="1" x14ac:dyDescent="0.2">
      <c r="A506" s="24">
        <v>480</v>
      </c>
      <c r="B506" s="130" t="s">
        <v>920</v>
      </c>
      <c r="C506" s="150" t="s">
        <v>198</v>
      </c>
      <c r="D506" s="130"/>
      <c r="E506" s="130"/>
      <c r="F506" s="180">
        <v>5000</v>
      </c>
      <c r="G506" s="150" t="s">
        <v>900</v>
      </c>
    </row>
    <row r="507" spans="1:7" ht="78.75" hidden="1" outlineLevel="1" x14ac:dyDescent="0.2">
      <c r="A507" s="24">
        <v>481</v>
      </c>
      <c r="B507" s="130" t="s">
        <v>921</v>
      </c>
      <c r="C507" s="150" t="s">
        <v>198</v>
      </c>
      <c r="D507" s="130"/>
      <c r="E507" s="130"/>
      <c r="F507" s="180">
        <v>10000</v>
      </c>
      <c r="G507" s="150" t="s">
        <v>900</v>
      </c>
    </row>
    <row r="508" spans="1:7" ht="47.25" hidden="1" outlineLevel="1" x14ac:dyDescent="0.2">
      <c r="A508" s="24">
        <v>482</v>
      </c>
      <c r="B508" s="130" t="s">
        <v>922</v>
      </c>
      <c r="C508" s="150" t="s">
        <v>198</v>
      </c>
      <c r="D508" s="130"/>
      <c r="E508" s="130"/>
      <c r="F508" s="180"/>
      <c r="G508" s="150" t="s">
        <v>900</v>
      </c>
    </row>
    <row r="509" spans="1:7" ht="31.5" hidden="1" outlineLevel="1" x14ac:dyDescent="0.2">
      <c r="A509" s="24">
        <v>483</v>
      </c>
      <c r="B509" s="130" t="s">
        <v>923</v>
      </c>
      <c r="C509" s="150" t="s">
        <v>198</v>
      </c>
      <c r="D509" s="130"/>
      <c r="E509" s="130"/>
      <c r="F509" s="180">
        <v>500</v>
      </c>
      <c r="G509" s="150" t="s">
        <v>900</v>
      </c>
    </row>
    <row r="510" spans="1:7" ht="63" hidden="1" outlineLevel="1" x14ac:dyDescent="0.2">
      <c r="A510" s="24">
        <v>484</v>
      </c>
      <c r="B510" s="130" t="s">
        <v>924</v>
      </c>
      <c r="C510" s="150" t="s">
        <v>198</v>
      </c>
      <c r="D510" s="130"/>
      <c r="E510" s="130"/>
      <c r="F510" s="180"/>
      <c r="G510" s="150" t="s">
        <v>900</v>
      </c>
    </row>
    <row r="511" spans="1:7" ht="63" hidden="1" outlineLevel="1" x14ac:dyDescent="0.2">
      <c r="A511" s="24">
        <v>485</v>
      </c>
      <c r="B511" s="130" t="s">
        <v>925</v>
      </c>
      <c r="C511" s="150" t="s">
        <v>198</v>
      </c>
      <c r="D511" s="130"/>
      <c r="E511" s="130"/>
      <c r="F511" s="180"/>
      <c r="G511" s="150" t="s">
        <v>900</v>
      </c>
    </row>
    <row r="512" spans="1:7" ht="47.25" hidden="1" outlineLevel="1" x14ac:dyDescent="0.2">
      <c r="A512" s="24">
        <v>486</v>
      </c>
      <c r="B512" s="130" t="s">
        <v>926</v>
      </c>
      <c r="C512" s="150" t="s">
        <v>198</v>
      </c>
      <c r="D512" s="130"/>
      <c r="E512" s="130"/>
      <c r="F512" s="180"/>
      <c r="G512" s="150" t="s">
        <v>900</v>
      </c>
    </row>
    <row r="513" spans="1:7" ht="31.5" hidden="1" outlineLevel="1" x14ac:dyDescent="0.2">
      <c r="A513" s="24">
        <v>487</v>
      </c>
      <c r="B513" s="130" t="s">
        <v>927</v>
      </c>
      <c r="C513" s="150" t="s">
        <v>198</v>
      </c>
      <c r="D513" s="130"/>
      <c r="E513" s="130"/>
      <c r="F513" s="180">
        <v>15000</v>
      </c>
      <c r="G513" s="150" t="s">
        <v>900</v>
      </c>
    </row>
    <row r="514" spans="1:7" ht="94.5" hidden="1" outlineLevel="1" x14ac:dyDescent="0.2">
      <c r="A514" s="24">
        <v>488</v>
      </c>
      <c r="B514" s="130" t="s">
        <v>928</v>
      </c>
      <c r="C514" s="150" t="s">
        <v>198</v>
      </c>
      <c r="D514" s="130"/>
      <c r="E514" s="130"/>
      <c r="F514" s="180"/>
      <c r="G514" s="150" t="s">
        <v>900</v>
      </c>
    </row>
    <row r="515" spans="1:7" ht="63" hidden="1" outlineLevel="1" x14ac:dyDescent="0.2">
      <c r="A515" s="24">
        <v>489</v>
      </c>
      <c r="B515" s="130" t="s">
        <v>929</v>
      </c>
      <c r="C515" s="150" t="s">
        <v>198</v>
      </c>
      <c r="D515" s="130"/>
      <c r="E515" s="130"/>
      <c r="F515" s="180"/>
      <c r="G515" s="150" t="s">
        <v>900</v>
      </c>
    </row>
    <row r="516" spans="1:7" ht="31.5" hidden="1" outlineLevel="1" x14ac:dyDescent="0.2">
      <c r="A516" s="24">
        <v>490</v>
      </c>
      <c r="B516" s="130" t="s">
        <v>930</v>
      </c>
      <c r="C516" s="150" t="s">
        <v>198</v>
      </c>
      <c r="D516" s="130"/>
      <c r="E516" s="130"/>
      <c r="F516" s="180"/>
      <c r="G516" s="150" t="s">
        <v>900</v>
      </c>
    </row>
    <row r="517" spans="1:7" ht="47.25" hidden="1" outlineLevel="1" x14ac:dyDescent="0.2">
      <c r="A517" s="24">
        <v>491</v>
      </c>
      <c r="B517" s="130" t="s">
        <v>931</v>
      </c>
      <c r="C517" s="150" t="s">
        <v>198</v>
      </c>
      <c r="D517" s="130"/>
      <c r="E517" s="130"/>
      <c r="F517" s="180"/>
      <c r="G517" s="150" t="s">
        <v>900</v>
      </c>
    </row>
    <row r="518" spans="1:7" collapsed="1" x14ac:dyDescent="0.2">
      <c r="A518" s="160"/>
      <c r="B518" s="179" t="s">
        <v>1311</v>
      </c>
      <c r="C518" s="176"/>
      <c r="D518" s="177"/>
      <c r="E518" s="177"/>
      <c r="F518" s="183">
        <f>SUM(F519:F531)</f>
        <v>109568</v>
      </c>
      <c r="G518" s="176"/>
    </row>
    <row r="519" spans="1:7" ht="31.5" hidden="1" outlineLevel="1" x14ac:dyDescent="0.2">
      <c r="A519" s="24">
        <v>492</v>
      </c>
      <c r="B519" s="130" t="s">
        <v>932</v>
      </c>
      <c r="C519" s="150" t="s">
        <v>198</v>
      </c>
      <c r="D519" s="130"/>
      <c r="E519" s="130"/>
      <c r="F519" s="180"/>
      <c r="G519" s="150" t="s">
        <v>1409</v>
      </c>
    </row>
    <row r="520" spans="1:7" ht="31.5" hidden="1" outlineLevel="1" x14ac:dyDescent="0.2">
      <c r="A520" s="24">
        <v>493</v>
      </c>
      <c r="B520" s="130" t="s">
        <v>933</v>
      </c>
      <c r="C520" s="150" t="s">
        <v>198</v>
      </c>
      <c r="D520" s="130"/>
      <c r="E520" s="130"/>
      <c r="F520" s="180"/>
      <c r="G520" s="150" t="s">
        <v>1409</v>
      </c>
    </row>
    <row r="521" spans="1:7" ht="94.5" hidden="1" outlineLevel="1" x14ac:dyDescent="0.2">
      <c r="A521" s="24">
        <v>494</v>
      </c>
      <c r="B521" s="130" t="s">
        <v>934</v>
      </c>
      <c r="C521" s="150" t="s">
        <v>198</v>
      </c>
      <c r="D521" s="130"/>
      <c r="E521" s="139" t="s">
        <v>936</v>
      </c>
      <c r="F521" s="180"/>
      <c r="G521" s="150" t="s">
        <v>1409</v>
      </c>
    </row>
    <row r="522" spans="1:7" ht="63" hidden="1" outlineLevel="1" x14ac:dyDescent="0.2">
      <c r="A522" s="24">
        <v>495</v>
      </c>
      <c r="B522" s="130" t="s">
        <v>935</v>
      </c>
      <c r="C522" s="150" t="s">
        <v>198</v>
      </c>
      <c r="D522" s="130"/>
      <c r="E522" s="139" t="s">
        <v>937</v>
      </c>
      <c r="F522" s="180"/>
      <c r="G522" s="150" t="s">
        <v>1409</v>
      </c>
    </row>
    <row r="523" spans="1:7" ht="47.25" hidden="1" outlineLevel="1" x14ac:dyDescent="0.2">
      <c r="A523" s="24">
        <v>496</v>
      </c>
      <c r="B523" s="130" t="s">
        <v>939</v>
      </c>
      <c r="C523" s="150" t="s">
        <v>198</v>
      </c>
      <c r="D523" s="130"/>
      <c r="E523" s="130"/>
      <c r="F523" s="180"/>
      <c r="G523" s="150" t="s">
        <v>1409</v>
      </c>
    </row>
    <row r="524" spans="1:7" ht="94.5" hidden="1" outlineLevel="1" x14ac:dyDescent="0.2">
      <c r="A524" s="24">
        <v>497</v>
      </c>
      <c r="B524" s="130" t="s">
        <v>938</v>
      </c>
      <c r="C524" s="150" t="s">
        <v>198</v>
      </c>
      <c r="D524" s="130"/>
      <c r="E524" s="130"/>
      <c r="F524" s="180"/>
      <c r="G524" s="150" t="s">
        <v>1409</v>
      </c>
    </row>
    <row r="525" spans="1:7" ht="47.25" hidden="1" outlineLevel="1" x14ac:dyDescent="0.25">
      <c r="A525" s="24">
        <v>498</v>
      </c>
      <c r="B525" s="130" t="s">
        <v>940</v>
      </c>
      <c r="C525" s="150" t="s">
        <v>198</v>
      </c>
      <c r="D525" s="130"/>
      <c r="E525" s="140" t="s">
        <v>941</v>
      </c>
      <c r="F525" s="180"/>
      <c r="G525" s="150" t="s">
        <v>1409</v>
      </c>
    </row>
    <row r="526" spans="1:7" ht="141.75" hidden="1" outlineLevel="1" x14ac:dyDescent="0.2">
      <c r="A526" s="24">
        <v>499</v>
      </c>
      <c r="B526" s="130" t="s">
        <v>942</v>
      </c>
      <c r="C526" s="150" t="s">
        <v>198</v>
      </c>
      <c r="D526" s="130"/>
      <c r="E526" s="139" t="s">
        <v>943</v>
      </c>
      <c r="F526" s="180"/>
      <c r="G526" s="150" t="s">
        <v>1409</v>
      </c>
    </row>
    <row r="527" spans="1:7" ht="126" hidden="1" outlineLevel="1" x14ac:dyDescent="0.2">
      <c r="A527" s="24">
        <v>500</v>
      </c>
      <c r="B527" s="130" t="s">
        <v>948</v>
      </c>
      <c r="C527" s="150" t="s">
        <v>198</v>
      </c>
      <c r="D527" s="130"/>
      <c r="E527" s="139" t="s">
        <v>944</v>
      </c>
      <c r="F527" s="180"/>
      <c r="G527" s="150" t="s">
        <v>1409</v>
      </c>
    </row>
    <row r="528" spans="1:7" ht="31.5" hidden="1" outlineLevel="1" x14ac:dyDescent="0.2">
      <c r="A528" s="24">
        <v>501</v>
      </c>
      <c r="B528" s="130" t="s">
        <v>947</v>
      </c>
      <c r="C528" s="150" t="s">
        <v>198</v>
      </c>
      <c r="D528" s="130"/>
      <c r="E528" s="130"/>
      <c r="F528" s="180"/>
      <c r="G528" s="150" t="s">
        <v>1409</v>
      </c>
    </row>
    <row r="529" spans="1:7" ht="63" hidden="1" outlineLevel="1" x14ac:dyDescent="0.2">
      <c r="A529" s="24">
        <v>502</v>
      </c>
      <c r="B529" s="130" t="s">
        <v>946</v>
      </c>
      <c r="C529" s="150" t="s">
        <v>198</v>
      </c>
      <c r="D529" s="130"/>
      <c r="E529" s="130"/>
      <c r="F529" s="180"/>
      <c r="G529" s="150" t="s">
        <v>1409</v>
      </c>
    </row>
    <row r="530" spans="1:7" ht="63" hidden="1" outlineLevel="1" x14ac:dyDescent="0.2">
      <c r="A530" s="24">
        <v>503</v>
      </c>
      <c r="B530" s="130" t="s">
        <v>945</v>
      </c>
      <c r="C530" s="150" t="s">
        <v>198</v>
      </c>
      <c r="D530" s="130"/>
      <c r="E530" s="130"/>
      <c r="F530" s="180"/>
      <c r="G530" s="150" t="s">
        <v>1409</v>
      </c>
    </row>
    <row r="531" spans="1:7" ht="157.5" hidden="1" outlineLevel="1" x14ac:dyDescent="0.2">
      <c r="A531" s="24">
        <v>504</v>
      </c>
      <c r="B531" s="130" t="s">
        <v>1406</v>
      </c>
      <c r="C531" s="150" t="s">
        <v>198</v>
      </c>
      <c r="D531" s="130" t="s">
        <v>1407</v>
      </c>
      <c r="E531" s="139" t="s">
        <v>1408</v>
      </c>
      <c r="F531" s="230">
        <v>109568</v>
      </c>
      <c r="G531" s="150" t="s">
        <v>1409</v>
      </c>
    </row>
    <row r="532" spans="1:7" collapsed="1" x14ac:dyDescent="0.2">
      <c r="A532" s="164"/>
      <c r="B532" s="179" t="s">
        <v>978</v>
      </c>
      <c r="C532" s="182"/>
      <c r="D532" s="179"/>
      <c r="E532" s="179"/>
      <c r="F532" s="183">
        <f>SUM(F533:F560)</f>
        <v>127294</v>
      </c>
      <c r="G532" s="182"/>
    </row>
    <row r="533" spans="1:7" ht="31.5" hidden="1" outlineLevel="1" x14ac:dyDescent="0.2">
      <c r="A533" s="24">
        <v>504</v>
      </c>
      <c r="B533" s="130" t="s">
        <v>949</v>
      </c>
      <c r="C533" s="150" t="s">
        <v>198</v>
      </c>
      <c r="D533" s="130"/>
      <c r="E533" s="130"/>
      <c r="F533" s="180">
        <v>5000</v>
      </c>
      <c r="G533" s="150" t="s">
        <v>978</v>
      </c>
    </row>
    <row r="534" spans="1:7" ht="31.5" hidden="1" outlineLevel="1" x14ac:dyDescent="0.2">
      <c r="A534" s="24">
        <v>505</v>
      </c>
      <c r="B534" s="130" t="s">
        <v>950</v>
      </c>
      <c r="C534" s="150" t="s">
        <v>198</v>
      </c>
      <c r="D534" s="130"/>
      <c r="E534" s="130"/>
      <c r="F534" s="180">
        <v>500</v>
      </c>
      <c r="G534" s="150" t="s">
        <v>978</v>
      </c>
    </row>
    <row r="535" spans="1:7" hidden="1" outlineLevel="1" x14ac:dyDescent="0.2">
      <c r="A535" s="24">
        <v>506</v>
      </c>
      <c r="B535" s="130" t="s">
        <v>951</v>
      </c>
      <c r="C535" s="150" t="s">
        <v>198</v>
      </c>
      <c r="D535" s="130"/>
      <c r="E535" s="130"/>
      <c r="F535" s="180">
        <v>150</v>
      </c>
      <c r="G535" s="150" t="s">
        <v>978</v>
      </c>
    </row>
    <row r="536" spans="1:7" hidden="1" outlineLevel="1" x14ac:dyDescent="0.2">
      <c r="A536" s="24">
        <v>507</v>
      </c>
      <c r="B536" s="130" t="s">
        <v>952</v>
      </c>
      <c r="C536" s="150" t="s">
        <v>198</v>
      </c>
      <c r="D536" s="130"/>
      <c r="E536" s="130"/>
      <c r="F536" s="180">
        <v>1800</v>
      </c>
      <c r="G536" s="150" t="s">
        <v>978</v>
      </c>
    </row>
    <row r="537" spans="1:7" ht="31.5" hidden="1" outlineLevel="1" x14ac:dyDescent="0.2">
      <c r="A537" s="24">
        <v>508</v>
      </c>
      <c r="B537" s="130" t="s">
        <v>953</v>
      </c>
      <c r="C537" s="150" t="s">
        <v>198</v>
      </c>
      <c r="D537" s="130"/>
      <c r="E537" s="130"/>
      <c r="F537" s="180">
        <v>1000</v>
      </c>
      <c r="G537" s="150" t="s">
        <v>978</v>
      </c>
    </row>
    <row r="538" spans="1:7" hidden="1" outlineLevel="1" x14ac:dyDescent="0.2">
      <c r="A538" s="24">
        <v>509</v>
      </c>
      <c r="B538" s="130" t="s">
        <v>954</v>
      </c>
      <c r="C538" s="150" t="s">
        <v>198</v>
      </c>
      <c r="D538" s="130"/>
      <c r="E538" s="130"/>
      <c r="F538" s="180">
        <v>2250</v>
      </c>
      <c r="G538" s="150" t="s">
        <v>978</v>
      </c>
    </row>
    <row r="539" spans="1:7" ht="31.5" hidden="1" outlineLevel="1" x14ac:dyDescent="0.2">
      <c r="A539" s="24">
        <v>510</v>
      </c>
      <c r="B539" s="130" t="s">
        <v>955</v>
      </c>
      <c r="C539" s="150" t="s">
        <v>198</v>
      </c>
      <c r="D539" s="130"/>
      <c r="E539" s="130"/>
      <c r="F539" s="180">
        <v>900</v>
      </c>
      <c r="G539" s="150" t="s">
        <v>978</v>
      </c>
    </row>
    <row r="540" spans="1:7" ht="31.5" hidden="1" outlineLevel="1" x14ac:dyDescent="0.2">
      <c r="A540" s="24">
        <v>511</v>
      </c>
      <c r="B540" s="130" t="s">
        <v>956</v>
      </c>
      <c r="C540" s="150" t="s">
        <v>198</v>
      </c>
      <c r="D540" s="130"/>
      <c r="E540" s="130"/>
      <c r="F540" s="180">
        <v>8000</v>
      </c>
      <c r="G540" s="150" t="s">
        <v>978</v>
      </c>
    </row>
    <row r="541" spans="1:7" hidden="1" outlineLevel="1" x14ac:dyDescent="0.2">
      <c r="A541" s="24">
        <v>512</v>
      </c>
      <c r="B541" s="130" t="s">
        <v>957</v>
      </c>
      <c r="C541" s="150" t="s">
        <v>198</v>
      </c>
      <c r="D541" s="130"/>
      <c r="E541" s="130"/>
      <c r="F541" s="180">
        <v>3000</v>
      </c>
      <c r="G541" s="150" t="s">
        <v>978</v>
      </c>
    </row>
    <row r="542" spans="1:7" ht="31.5" hidden="1" outlineLevel="1" x14ac:dyDescent="0.2">
      <c r="A542" s="24">
        <v>513</v>
      </c>
      <c r="B542" s="130" t="s">
        <v>958</v>
      </c>
      <c r="C542" s="150" t="s">
        <v>198</v>
      </c>
      <c r="D542" s="130"/>
      <c r="E542" s="130"/>
      <c r="F542" s="180">
        <v>450</v>
      </c>
      <c r="G542" s="150" t="s">
        <v>978</v>
      </c>
    </row>
    <row r="543" spans="1:7" ht="31.5" hidden="1" outlineLevel="1" x14ac:dyDescent="0.2">
      <c r="A543" s="24">
        <v>514</v>
      </c>
      <c r="B543" s="130" t="s">
        <v>959</v>
      </c>
      <c r="C543" s="150" t="s">
        <v>198</v>
      </c>
      <c r="D543" s="130"/>
      <c r="E543" s="130"/>
      <c r="F543" s="180">
        <v>1500</v>
      </c>
      <c r="G543" s="150" t="s">
        <v>978</v>
      </c>
    </row>
    <row r="544" spans="1:7" hidden="1" outlineLevel="1" x14ac:dyDescent="0.2">
      <c r="A544" s="24">
        <v>515</v>
      </c>
      <c r="B544" s="130" t="s">
        <v>960</v>
      </c>
      <c r="C544" s="150" t="s">
        <v>198</v>
      </c>
      <c r="D544" s="130"/>
      <c r="E544" s="130"/>
      <c r="F544" s="180">
        <v>1000</v>
      </c>
      <c r="G544" s="150" t="s">
        <v>978</v>
      </c>
    </row>
    <row r="545" spans="1:7" ht="31.5" hidden="1" outlineLevel="1" x14ac:dyDescent="0.2">
      <c r="A545" s="24">
        <v>516</v>
      </c>
      <c r="B545" s="130" t="s">
        <v>961</v>
      </c>
      <c r="C545" s="150" t="s">
        <v>198</v>
      </c>
      <c r="D545" s="130"/>
      <c r="E545" s="130"/>
      <c r="F545" s="180">
        <v>25200</v>
      </c>
      <c r="G545" s="150" t="s">
        <v>978</v>
      </c>
    </row>
    <row r="546" spans="1:7" ht="31.5" hidden="1" outlineLevel="1" x14ac:dyDescent="0.2">
      <c r="A546" s="24">
        <v>517</v>
      </c>
      <c r="B546" s="130" t="s">
        <v>962</v>
      </c>
      <c r="C546" s="150" t="s">
        <v>198</v>
      </c>
      <c r="D546" s="130"/>
      <c r="E546" s="130"/>
      <c r="F546" s="180">
        <v>200</v>
      </c>
      <c r="G546" s="150" t="s">
        <v>978</v>
      </c>
    </row>
    <row r="547" spans="1:7" hidden="1" outlineLevel="1" x14ac:dyDescent="0.2">
      <c r="A547" s="24">
        <v>518</v>
      </c>
      <c r="B547" s="130" t="s">
        <v>963</v>
      </c>
      <c r="C547" s="150" t="s">
        <v>198</v>
      </c>
      <c r="D547" s="130"/>
      <c r="E547" s="130"/>
      <c r="F547" s="180">
        <v>4000</v>
      </c>
      <c r="G547" s="150" t="s">
        <v>978</v>
      </c>
    </row>
    <row r="548" spans="1:7" hidden="1" outlineLevel="1" x14ac:dyDescent="0.2">
      <c r="A548" s="24">
        <v>519</v>
      </c>
      <c r="B548" s="130" t="s">
        <v>964</v>
      </c>
      <c r="C548" s="150" t="s">
        <v>198</v>
      </c>
      <c r="D548" s="130"/>
      <c r="E548" s="130"/>
      <c r="F548" s="180">
        <v>25744</v>
      </c>
      <c r="G548" s="150" t="s">
        <v>978</v>
      </c>
    </row>
    <row r="549" spans="1:7" hidden="1" outlineLevel="1" x14ac:dyDescent="0.2">
      <c r="A549" s="24">
        <v>520</v>
      </c>
      <c r="B549" s="130" t="s">
        <v>965</v>
      </c>
      <c r="C549" s="150" t="s">
        <v>198</v>
      </c>
      <c r="D549" s="130"/>
      <c r="E549" s="130"/>
      <c r="F549" s="180">
        <v>1500</v>
      </c>
      <c r="G549" s="150" t="s">
        <v>978</v>
      </c>
    </row>
    <row r="550" spans="1:7" ht="31.5" hidden="1" outlineLevel="1" x14ac:dyDescent="0.2">
      <c r="A550" s="24">
        <v>521</v>
      </c>
      <c r="B550" s="130" t="s">
        <v>966</v>
      </c>
      <c r="C550" s="150" t="s">
        <v>198</v>
      </c>
      <c r="D550" s="130"/>
      <c r="E550" s="130"/>
      <c r="F550" s="180">
        <v>20000</v>
      </c>
      <c r="G550" s="150" t="s">
        <v>978</v>
      </c>
    </row>
    <row r="551" spans="1:7" ht="47.25" hidden="1" outlineLevel="1" x14ac:dyDescent="0.2">
      <c r="A551" s="24">
        <v>522</v>
      </c>
      <c r="B551" s="130" t="s">
        <v>967</v>
      </c>
      <c r="C551" s="150" t="s">
        <v>198</v>
      </c>
      <c r="D551" s="130"/>
      <c r="E551" s="130"/>
      <c r="F551" s="180">
        <v>1500</v>
      </c>
      <c r="G551" s="150" t="s">
        <v>978</v>
      </c>
    </row>
    <row r="552" spans="1:7" ht="47.25" hidden="1" outlineLevel="1" x14ac:dyDescent="0.2">
      <c r="A552" s="24">
        <v>523</v>
      </c>
      <c r="B552" s="130" t="s">
        <v>968</v>
      </c>
      <c r="C552" s="150" t="s">
        <v>198</v>
      </c>
      <c r="D552" s="130"/>
      <c r="E552" s="130"/>
      <c r="F552" s="180">
        <v>4000</v>
      </c>
      <c r="G552" s="150" t="s">
        <v>978</v>
      </c>
    </row>
    <row r="553" spans="1:7" hidden="1" outlineLevel="1" x14ac:dyDescent="0.2">
      <c r="A553" s="24">
        <v>524</v>
      </c>
      <c r="B553" s="130" t="s">
        <v>969</v>
      </c>
      <c r="C553" s="150" t="s">
        <v>198</v>
      </c>
      <c r="D553" s="130"/>
      <c r="E553" s="130"/>
      <c r="F553" s="180">
        <v>4000</v>
      </c>
      <c r="G553" s="150" t="s">
        <v>978</v>
      </c>
    </row>
    <row r="554" spans="1:7" ht="31.5" hidden="1" outlineLevel="1" x14ac:dyDescent="0.2">
      <c r="A554" s="24">
        <v>525</v>
      </c>
      <c r="B554" s="130" t="s">
        <v>970</v>
      </c>
      <c r="C554" s="150" t="s">
        <v>198</v>
      </c>
      <c r="D554" s="130"/>
      <c r="E554" s="130"/>
      <c r="F554" s="180">
        <v>1000</v>
      </c>
      <c r="G554" s="150" t="s">
        <v>978</v>
      </c>
    </row>
    <row r="555" spans="1:7" ht="31.5" hidden="1" outlineLevel="1" x14ac:dyDescent="0.2">
      <c r="A555" s="24">
        <v>526</v>
      </c>
      <c r="B555" s="130" t="s">
        <v>971</v>
      </c>
      <c r="C555" s="150" t="s">
        <v>198</v>
      </c>
      <c r="D555" s="130"/>
      <c r="E555" s="130"/>
      <c r="F555" s="180">
        <v>4000</v>
      </c>
      <c r="G555" s="150" t="s">
        <v>978</v>
      </c>
    </row>
    <row r="556" spans="1:7" ht="31.5" hidden="1" outlineLevel="1" x14ac:dyDescent="0.2">
      <c r="A556" s="24">
        <v>527</v>
      </c>
      <c r="B556" s="130" t="s">
        <v>972</v>
      </c>
      <c r="C556" s="150" t="s">
        <v>198</v>
      </c>
      <c r="D556" s="130"/>
      <c r="E556" s="130"/>
      <c r="F556" s="180">
        <v>4000</v>
      </c>
      <c r="G556" s="150" t="s">
        <v>978</v>
      </c>
    </row>
    <row r="557" spans="1:7" ht="94.5" hidden="1" outlineLevel="1" x14ac:dyDescent="0.2">
      <c r="A557" s="24">
        <v>528</v>
      </c>
      <c r="B557" s="130" t="s">
        <v>973</v>
      </c>
      <c r="C557" s="150" t="s">
        <v>198</v>
      </c>
      <c r="D557" s="130"/>
      <c r="E557" s="130"/>
      <c r="F557" s="180">
        <v>2100</v>
      </c>
      <c r="G557" s="150" t="s">
        <v>978</v>
      </c>
    </row>
    <row r="558" spans="1:7" ht="31.5" hidden="1" outlineLevel="1" x14ac:dyDescent="0.2">
      <c r="A558" s="24">
        <v>529</v>
      </c>
      <c r="B558" s="130" t="s">
        <v>974</v>
      </c>
      <c r="C558" s="150" t="s">
        <v>198</v>
      </c>
      <c r="D558" s="130"/>
      <c r="E558" s="130"/>
      <c r="F558" s="180">
        <v>1500</v>
      </c>
      <c r="G558" s="150" t="s">
        <v>978</v>
      </c>
    </row>
    <row r="559" spans="1:7" hidden="1" outlineLevel="1" x14ac:dyDescent="0.2">
      <c r="A559" s="24">
        <v>530</v>
      </c>
      <c r="B559" s="130" t="s">
        <v>975</v>
      </c>
      <c r="C559" s="150" t="s">
        <v>198</v>
      </c>
      <c r="D559" s="130"/>
      <c r="E559" s="130"/>
      <c r="F559" s="180">
        <v>3000</v>
      </c>
      <c r="G559" s="150" t="s">
        <v>978</v>
      </c>
    </row>
    <row r="560" spans="1:7" ht="31.5" hidden="1" outlineLevel="1" x14ac:dyDescent="0.2">
      <c r="A560" s="24">
        <v>531</v>
      </c>
      <c r="B560" s="130" t="s">
        <v>976</v>
      </c>
      <c r="C560" s="150" t="s">
        <v>198</v>
      </c>
      <c r="D560" s="130"/>
      <c r="E560" s="130"/>
      <c r="F560" s="180" t="s">
        <v>977</v>
      </c>
      <c r="G560" s="150" t="s">
        <v>978</v>
      </c>
    </row>
    <row r="561" spans="1:7" ht="20.25" customHeight="1" collapsed="1" x14ac:dyDescent="0.2">
      <c r="A561" s="160"/>
      <c r="B561" s="179" t="s">
        <v>984</v>
      </c>
      <c r="C561" s="176"/>
      <c r="D561" s="177"/>
      <c r="E561" s="177"/>
      <c r="F561" s="183">
        <f>SUM(F562:F576)</f>
        <v>168560</v>
      </c>
      <c r="G561" s="176"/>
    </row>
    <row r="562" spans="1:7" ht="31.5" hidden="1" outlineLevel="1" x14ac:dyDescent="0.2">
      <c r="A562" s="24">
        <v>532</v>
      </c>
      <c r="B562" s="130" t="s">
        <v>979</v>
      </c>
      <c r="C562" s="150" t="s">
        <v>198</v>
      </c>
      <c r="D562" s="130"/>
      <c r="E562" s="130"/>
      <c r="F562" s="180">
        <v>45000</v>
      </c>
      <c r="G562" s="150" t="s">
        <v>984</v>
      </c>
    </row>
    <row r="563" spans="1:7" ht="31.5" hidden="1" outlineLevel="1" x14ac:dyDescent="0.2">
      <c r="A563" s="24">
        <v>533</v>
      </c>
      <c r="B563" s="130" t="s">
        <v>980</v>
      </c>
      <c r="C563" s="150" t="s">
        <v>198</v>
      </c>
      <c r="D563" s="130"/>
      <c r="E563" s="130"/>
      <c r="F563" s="180">
        <v>24000</v>
      </c>
      <c r="G563" s="150" t="s">
        <v>984</v>
      </c>
    </row>
    <row r="564" spans="1:7" ht="22.5" hidden="1" customHeight="1" outlineLevel="1" x14ac:dyDescent="0.2">
      <c r="A564" s="24">
        <v>534</v>
      </c>
      <c r="B564" s="130" t="s">
        <v>981</v>
      </c>
      <c r="C564" s="150" t="s">
        <v>198</v>
      </c>
      <c r="D564" s="130"/>
      <c r="E564" s="130"/>
      <c r="F564" s="180">
        <v>8000</v>
      </c>
      <c r="G564" s="150" t="s">
        <v>984</v>
      </c>
    </row>
    <row r="565" spans="1:7" ht="31.5" hidden="1" outlineLevel="1" x14ac:dyDescent="0.2">
      <c r="A565" s="24">
        <v>535</v>
      </c>
      <c r="B565" s="130" t="s">
        <v>982</v>
      </c>
      <c r="C565" s="150" t="s">
        <v>198</v>
      </c>
      <c r="D565" s="130"/>
      <c r="E565" s="130"/>
      <c r="F565" s="180">
        <v>25000</v>
      </c>
      <c r="G565" s="150" t="s">
        <v>984</v>
      </c>
    </row>
    <row r="566" spans="1:7" hidden="1" outlineLevel="1" x14ac:dyDescent="0.2">
      <c r="A566" s="24">
        <v>536</v>
      </c>
      <c r="B566" s="130" t="s">
        <v>1344</v>
      </c>
      <c r="C566" s="150" t="s">
        <v>198</v>
      </c>
      <c r="D566" s="130"/>
      <c r="E566" s="130"/>
      <c r="F566" s="180">
        <v>7500</v>
      </c>
      <c r="G566" s="150" t="s">
        <v>984</v>
      </c>
    </row>
    <row r="567" spans="1:7" hidden="1" outlineLevel="1" x14ac:dyDescent="0.2">
      <c r="A567" s="24">
        <v>537</v>
      </c>
      <c r="B567" s="130" t="s">
        <v>1345</v>
      </c>
      <c r="C567" s="150" t="s">
        <v>198</v>
      </c>
      <c r="D567" s="130"/>
      <c r="E567" s="130"/>
      <c r="F567" s="180"/>
      <c r="G567" s="150" t="s">
        <v>984</v>
      </c>
    </row>
    <row r="568" spans="1:7" hidden="1" outlineLevel="1" x14ac:dyDescent="0.2">
      <c r="A568" s="24">
        <v>538</v>
      </c>
      <c r="B568" s="130" t="s">
        <v>1346</v>
      </c>
      <c r="C568" s="150" t="s">
        <v>198</v>
      </c>
      <c r="D568" s="130"/>
      <c r="E568" s="130"/>
      <c r="F568" s="180"/>
      <c r="G568" s="150" t="s">
        <v>984</v>
      </c>
    </row>
    <row r="569" spans="1:7" hidden="1" outlineLevel="1" x14ac:dyDescent="0.2">
      <c r="A569" s="24">
        <v>539</v>
      </c>
      <c r="B569" s="130" t="s">
        <v>1347</v>
      </c>
      <c r="C569" s="150" t="s">
        <v>198</v>
      </c>
      <c r="D569" s="130"/>
      <c r="E569" s="130"/>
      <c r="F569" s="180">
        <v>9015</v>
      </c>
      <c r="G569" s="150" t="s">
        <v>984</v>
      </c>
    </row>
    <row r="570" spans="1:7" ht="31.5" hidden="1" outlineLevel="1" x14ac:dyDescent="0.2">
      <c r="A570" s="24">
        <v>540</v>
      </c>
      <c r="B570" s="130" t="s">
        <v>1348</v>
      </c>
      <c r="C570" s="150" t="s">
        <v>198</v>
      </c>
      <c r="D570" s="130"/>
      <c r="E570" s="130"/>
      <c r="F570" s="180">
        <v>2058</v>
      </c>
      <c r="G570" s="150" t="s">
        <v>984</v>
      </c>
    </row>
    <row r="571" spans="1:7" ht="31.5" hidden="1" outlineLevel="1" x14ac:dyDescent="0.2">
      <c r="A571" s="24">
        <v>541</v>
      </c>
      <c r="B571" s="130" t="s">
        <v>1349</v>
      </c>
      <c r="C571" s="150" t="s">
        <v>198</v>
      </c>
      <c r="D571" s="130"/>
      <c r="E571" s="130"/>
      <c r="F571" s="180">
        <v>11000</v>
      </c>
      <c r="G571" s="150" t="s">
        <v>984</v>
      </c>
    </row>
    <row r="572" spans="1:7" ht="31.5" hidden="1" outlineLevel="1" x14ac:dyDescent="0.2">
      <c r="A572" s="24">
        <v>542</v>
      </c>
      <c r="B572" s="130" t="s">
        <v>1350</v>
      </c>
      <c r="C572" s="150" t="s">
        <v>198</v>
      </c>
      <c r="D572" s="130"/>
      <c r="E572" s="130"/>
      <c r="F572" s="180">
        <v>5900</v>
      </c>
      <c r="G572" s="150" t="s">
        <v>984</v>
      </c>
    </row>
    <row r="573" spans="1:7" ht="31.5" hidden="1" outlineLevel="1" x14ac:dyDescent="0.2">
      <c r="A573" s="24">
        <v>543</v>
      </c>
      <c r="B573" s="130" t="s">
        <v>1351</v>
      </c>
      <c r="C573" s="150" t="s">
        <v>198</v>
      </c>
      <c r="D573" s="130"/>
      <c r="E573" s="130"/>
      <c r="F573" s="180">
        <v>3326</v>
      </c>
      <c r="G573" s="150" t="s">
        <v>984</v>
      </c>
    </row>
    <row r="574" spans="1:7" ht="31.5" hidden="1" outlineLevel="1" x14ac:dyDescent="0.2">
      <c r="A574" s="24">
        <v>544</v>
      </c>
      <c r="B574" s="130" t="s">
        <v>1352</v>
      </c>
      <c r="C574" s="150" t="s">
        <v>198</v>
      </c>
      <c r="D574" s="130"/>
      <c r="E574" s="130"/>
      <c r="F574" s="180">
        <v>8488</v>
      </c>
      <c r="G574" s="150" t="s">
        <v>984</v>
      </c>
    </row>
    <row r="575" spans="1:7" ht="31.5" hidden="1" outlineLevel="1" x14ac:dyDescent="0.2">
      <c r="A575" s="24">
        <v>545</v>
      </c>
      <c r="B575" s="130" t="s">
        <v>1353</v>
      </c>
      <c r="C575" s="150" t="s">
        <v>198</v>
      </c>
      <c r="D575" s="130"/>
      <c r="E575" s="130"/>
      <c r="F575" s="180">
        <v>6823</v>
      </c>
      <c r="G575" s="150" t="s">
        <v>984</v>
      </c>
    </row>
    <row r="576" spans="1:7" ht="31.5" hidden="1" outlineLevel="1" x14ac:dyDescent="0.2">
      <c r="A576" s="24">
        <v>546</v>
      </c>
      <c r="B576" s="130" t="s">
        <v>983</v>
      </c>
      <c r="C576" s="150" t="s">
        <v>198</v>
      </c>
      <c r="D576" s="130"/>
      <c r="E576" s="130"/>
      <c r="F576" s="180">
        <v>12450</v>
      </c>
      <c r="G576" s="150" t="s">
        <v>984</v>
      </c>
    </row>
    <row r="577" spans="1:7" collapsed="1" x14ac:dyDescent="0.2">
      <c r="A577" s="160"/>
      <c r="B577" s="179" t="s">
        <v>1312</v>
      </c>
      <c r="C577" s="176"/>
      <c r="D577" s="177"/>
      <c r="E577" s="177"/>
      <c r="F577" s="183">
        <f>SUM(F578:F594)</f>
        <v>330000</v>
      </c>
      <c r="G577" s="176"/>
    </row>
    <row r="578" spans="1:7" hidden="1" outlineLevel="1" x14ac:dyDescent="0.2">
      <c r="A578" s="24">
        <v>547</v>
      </c>
      <c r="B578" s="130" t="s">
        <v>985</v>
      </c>
      <c r="C578" s="150" t="s">
        <v>198</v>
      </c>
      <c r="D578" s="130"/>
      <c r="E578" s="130"/>
      <c r="F578" s="180"/>
      <c r="G578" s="150" t="s">
        <v>999</v>
      </c>
    </row>
    <row r="579" spans="1:7" ht="110.25" hidden="1" outlineLevel="1" x14ac:dyDescent="0.2">
      <c r="A579" s="24"/>
      <c r="B579" s="130" t="s">
        <v>1507</v>
      </c>
      <c r="C579" s="150" t="s">
        <v>198</v>
      </c>
      <c r="D579" s="130" t="s">
        <v>1509</v>
      </c>
      <c r="E579" s="130" t="s">
        <v>1508</v>
      </c>
      <c r="F579" s="230">
        <v>330000</v>
      </c>
      <c r="G579" s="150" t="s">
        <v>999</v>
      </c>
    </row>
    <row r="580" spans="1:7" ht="31.5" hidden="1" outlineLevel="1" x14ac:dyDescent="0.2">
      <c r="A580" s="24">
        <v>548</v>
      </c>
      <c r="B580" s="130" t="s">
        <v>986</v>
      </c>
      <c r="C580" s="150" t="s">
        <v>198</v>
      </c>
      <c r="D580" s="130"/>
      <c r="E580" s="130"/>
      <c r="F580" s="180"/>
      <c r="G580" s="150" t="s">
        <v>999</v>
      </c>
    </row>
    <row r="581" spans="1:7" hidden="1" outlineLevel="1" x14ac:dyDescent="0.2">
      <c r="A581" s="24">
        <v>549</v>
      </c>
      <c r="B581" s="130" t="s">
        <v>1354</v>
      </c>
      <c r="C581" s="150" t="s">
        <v>198</v>
      </c>
      <c r="D581" s="130"/>
      <c r="E581" s="130"/>
      <c r="F581" s="180"/>
      <c r="G581" s="150" t="s">
        <v>999</v>
      </c>
    </row>
    <row r="582" spans="1:7" ht="31.5" hidden="1" outlineLevel="1" x14ac:dyDescent="0.2">
      <c r="A582" s="24">
        <v>550</v>
      </c>
      <c r="B582" s="130" t="s">
        <v>1355</v>
      </c>
      <c r="C582" s="150" t="s">
        <v>198</v>
      </c>
      <c r="D582" s="130"/>
      <c r="E582" s="130"/>
      <c r="F582" s="180"/>
      <c r="G582" s="150" t="s">
        <v>999</v>
      </c>
    </row>
    <row r="583" spans="1:7" ht="31.5" hidden="1" outlineLevel="1" x14ac:dyDescent="0.2">
      <c r="A583" s="24">
        <v>551</v>
      </c>
      <c r="B583" s="130" t="s">
        <v>987</v>
      </c>
      <c r="C583" s="157">
        <v>2021</v>
      </c>
      <c r="D583" s="130"/>
      <c r="E583" s="130"/>
      <c r="F583" s="180"/>
      <c r="G583" s="150" t="s">
        <v>999</v>
      </c>
    </row>
    <row r="584" spans="1:7" ht="31.5" hidden="1" outlineLevel="1" x14ac:dyDescent="0.2">
      <c r="A584" s="24">
        <v>552</v>
      </c>
      <c r="B584" s="130" t="s">
        <v>988</v>
      </c>
      <c r="C584" s="150" t="s">
        <v>300</v>
      </c>
      <c r="D584" s="130"/>
      <c r="E584" s="130"/>
      <c r="F584" s="180"/>
      <c r="G584" s="150" t="s">
        <v>999</v>
      </c>
    </row>
    <row r="585" spans="1:7" ht="31.5" hidden="1" outlineLevel="1" x14ac:dyDescent="0.2">
      <c r="A585" s="24">
        <v>553</v>
      </c>
      <c r="B585" s="130" t="s">
        <v>989</v>
      </c>
      <c r="C585" s="157">
        <v>2021</v>
      </c>
      <c r="D585" s="130"/>
      <c r="E585" s="130"/>
      <c r="F585" s="180"/>
      <c r="G585" s="150" t="s">
        <v>999</v>
      </c>
    </row>
    <row r="586" spans="1:7" ht="31.5" hidden="1" outlineLevel="1" x14ac:dyDescent="0.2">
      <c r="A586" s="24">
        <v>554</v>
      </c>
      <c r="B586" s="130" t="s">
        <v>990</v>
      </c>
      <c r="C586" s="150" t="s">
        <v>266</v>
      </c>
      <c r="D586" s="130"/>
      <c r="E586" s="130"/>
      <c r="F586" s="180"/>
      <c r="G586" s="150" t="s">
        <v>999</v>
      </c>
    </row>
    <row r="587" spans="1:7" hidden="1" outlineLevel="1" x14ac:dyDescent="0.2">
      <c r="A587" s="24">
        <v>555</v>
      </c>
      <c r="B587" s="130" t="s">
        <v>991</v>
      </c>
      <c r="C587" s="150" t="s">
        <v>266</v>
      </c>
      <c r="D587" s="130"/>
      <c r="E587" s="130"/>
      <c r="F587" s="180"/>
      <c r="G587" s="150" t="s">
        <v>999</v>
      </c>
    </row>
    <row r="588" spans="1:7" ht="31.5" hidden="1" outlineLevel="1" x14ac:dyDescent="0.2">
      <c r="A588" s="24">
        <v>556</v>
      </c>
      <c r="B588" s="130" t="s">
        <v>992</v>
      </c>
      <c r="C588" s="150" t="s">
        <v>198</v>
      </c>
      <c r="D588" s="130"/>
      <c r="E588" s="130"/>
      <c r="F588" s="180"/>
      <c r="G588" s="150" t="s">
        <v>999</v>
      </c>
    </row>
    <row r="589" spans="1:7" ht="63" hidden="1" outlineLevel="1" x14ac:dyDescent="0.2">
      <c r="A589" s="24">
        <v>557</v>
      </c>
      <c r="B589" s="130" t="s">
        <v>993</v>
      </c>
      <c r="C589" s="157">
        <v>2021</v>
      </c>
      <c r="D589" s="130"/>
      <c r="E589" s="130"/>
      <c r="F589" s="180"/>
      <c r="G589" s="150" t="s">
        <v>999</v>
      </c>
    </row>
    <row r="590" spans="1:7" hidden="1" outlineLevel="1" x14ac:dyDescent="0.2">
      <c r="A590" s="24">
        <v>558</v>
      </c>
      <c r="B590" s="130" t="s">
        <v>994</v>
      </c>
      <c r="C590" s="150" t="s">
        <v>198</v>
      </c>
      <c r="D590" s="130"/>
      <c r="E590" s="130"/>
      <c r="F590" s="180"/>
      <c r="G590" s="150" t="s">
        <v>999</v>
      </c>
    </row>
    <row r="591" spans="1:7" ht="31.5" hidden="1" outlineLevel="1" x14ac:dyDescent="0.2">
      <c r="A591" s="24">
        <v>559</v>
      </c>
      <c r="B591" s="130" t="s">
        <v>995</v>
      </c>
      <c r="C591" s="150" t="s">
        <v>271</v>
      </c>
      <c r="D591" s="130"/>
      <c r="E591" s="130"/>
      <c r="F591" s="180"/>
      <c r="G591" s="150" t="s">
        <v>999</v>
      </c>
    </row>
    <row r="592" spans="1:7" ht="47.25" hidden="1" outlineLevel="1" x14ac:dyDescent="0.2">
      <c r="A592" s="24">
        <v>560</v>
      </c>
      <c r="B592" s="130" t="s">
        <v>996</v>
      </c>
      <c r="C592" s="150" t="s">
        <v>280</v>
      </c>
      <c r="D592" s="130"/>
      <c r="E592" s="130"/>
      <c r="F592" s="180"/>
      <c r="G592" s="150" t="s">
        <v>999</v>
      </c>
    </row>
    <row r="593" spans="1:7" ht="63" hidden="1" outlineLevel="1" x14ac:dyDescent="0.2">
      <c r="A593" s="24">
        <v>561</v>
      </c>
      <c r="B593" s="130" t="s">
        <v>997</v>
      </c>
      <c r="C593" s="150" t="s">
        <v>377</v>
      </c>
      <c r="D593" s="130"/>
      <c r="E593" s="130"/>
      <c r="F593" s="180"/>
      <c r="G593" s="150" t="s">
        <v>999</v>
      </c>
    </row>
    <row r="594" spans="1:7" ht="31.5" hidden="1" outlineLevel="1" x14ac:dyDescent="0.2">
      <c r="A594" s="24">
        <v>562</v>
      </c>
      <c r="B594" s="130" t="s">
        <v>998</v>
      </c>
      <c r="C594" s="150"/>
      <c r="D594" s="130"/>
      <c r="E594" s="130"/>
      <c r="F594" s="180"/>
      <c r="G594" s="150" t="s">
        <v>999</v>
      </c>
    </row>
    <row r="595" spans="1:7" collapsed="1" x14ac:dyDescent="0.2">
      <c r="A595" s="160"/>
      <c r="B595" s="179" t="s">
        <v>1015</v>
      </c>
      <c r="C595" s="176"/>
      <c r="D595" s="177"/>
      <c r="E595" s="177"/>
      <c r="F595" s="183">
        <f>SUM(F596:F611)</f>
        <v>0</v>
      </c>
      <c r="G595" s="176"/>
    </row>
    <row r="596" spans="1:7" hidden="1" outlineLevel="1" x14ac:dyDescent="0.2">
      <c r="A596" s="24">
        <v>563</v>
      </c>
      <c r="B596" s="130" t="s">
        <v>1000</v>
      </c>
      <c r="C596" s="157">
        <v>2021</v>
      </c>
      <c r="D596" s="130"/>
      <c r="E596" s="130"/>
      <c r="F596" s="180"/>
      <c r="G596" s="150" t="s">
        <v>1015</v>
      </c>
    </row>
    <row r="597" spans="1:7" ht="31.5" hidden="1" outlineLevel="1" x14ac:dyDescent="0.2">
      <c r="A597" s="24">
        <v>564</v>
      </c>
      <c r="B597" s="130" t="s">
        <v>1001</v>
      </c>
      <c r="C597" s="150" t="s">
        <v>271</v>
      </c>
      <c r="D597" s="130"/>
      <c r="E597" s="130"/>
      <c r="F597" s="180"/>
      <c r="G597" s="150" t="s">
        <v>1015</v>
      </c>
    </row>
    <row r="598" spans="1:7" ht="31.5" hidden="1" outlineLevel="1" x14ac:dyDescent="0.2">
      <c r="A598" s="24">
        <v>565</v>
      </c>
      <c r="B598" s="130" t="s">
        <v>1002</v>
      </c>
      <c r="C598" s="150" t="s">
        <v>378</v>
      </c>
      <c r="D598" s="130"/>
      <c r="E598" s="130"/>
      <c r="F598" s="180"/>
      <c r="G598" s="150" t="s">
        <v>1015</v>
      </c>
    </row>
    <row r="599" spans="1:7" hidden="1" outlineLevel="1" x14ac:dyDescent="0.2">
      <c r="A599" s="24">
        <v>566</v>
      </c>
      <c r="B599" s="130" t="s">
        <v>1003</v>
      </c>
      <c r="C599" s="150">
        <v>2021</v>
      </c>
      <c r="D599" s="130"/>
      <c r="E599" s="130"/>
      <c r="F599" s="180"/>
      <c r="G599" s="150" t="s">
        <v>1015</v>
      </c>
    </row>
    <row r="600" spans="1:7" ht="31.5" hidden="1" outlineLevel="1" x14ac:dyDescent="0.2">
      <c r="A600" s="24">
        <v>567</v>
      </c>
      <c r="B600" s="130" t="s">
        <v>988</v>
      </c>
      <c r="C600" s="150" t="s">
        <v>300</v>
      </c>
      <c r="D600" s="130"/>
      <c r="E600" s="130"/>
      <c r="F600" s="180"/>
      <c r="G600" s="150" t="s">
        <v>1015</v>
      </c>
    </row>
    <row r="601" spans="1:7" ht="47.25" hidden="1" outlineLevel="1" x14ac:dyDescent="0.2">
      <c r="A601" s="24">
        <v>568</v>
      </c>
      <c r="B601" s="130" t="s">
        <v>1004</v>
      </c>
      <c r="C601" s="150" t="s">
        <v>271</v>
      </c>
      <c r="D601" s="130"/>
      <c r="E601" s="130"/>
      <c r="F601" s="180"/>
      <c r="G601" s="150" t="s">
        <v>1015</v>
      </c>
    </row>
    <row r="602" spans="1:7" ht="31.5" hidden="1" outlineLevel="1" x14ac:dyDescent="0.2">
      <c r="A602" s="24">
        <v>569</v>
      </c>
      <c r="B602" s="130" t="s">
        <v>1005</v>
      </c>
      <c r="C602" s="150" t="s">
        <v>271</v>
      </c>
      <c r="D602" s="130"/>
      <c r="E602" s="130"/>
      <c r="F602" s="180"/>
      <c r="G602" s="150" t="s">
        <v>1015</v>
      </c>
    </row>
    <row r="603" spans="1:7" ht="31.5" hidden="1" outlineLevel="1" x14ac:dyDescent="0.2">
      <c r="A603" s="24">
        <v>570</v>
      </c>
      <c r="B603" s="130" t="s">
        <v>1006</v>
      </c>
      <c r="C603" s="150" t="s">
        <v>271</v>
      </c>
      <c r="D603" s="130"/>
      <c r="E603" s="130"/>
      <c r="F603" s="180"/>
      <c r="G603" s="150" t="s">
        <v>1015</v>
      </c>
    </row>
    <row r="604" spans="1:7" hidden="1" outlineLevel="1" x14ac:dyDescent="0.2">
      <c r="A604" s="24">
        <v>571</v>
      </c>
      <c r="B604" s="130" t="s">
        <v>1007</v>
      </c>
      <c r="C604" s="150" t="s">
        <v>271</v>
      </c>
      <c r="D604" s="130"/>
      <c r="E604" s="130"/>
      <c r="F604" s="180"/>
      <c r="G604" s="150" t="s">
        <v>1015</v>
      </c>
    </row>
    <row r="605" spans="1:7" hidden="1" outlineLevel="1" x14ac:dyDescent="0.2">
      <c r="A605" s="24">
        <v>572</v>
      </c>
      <c r="B605" s="130" t="s">
        <v>1008</v>
      </c>
      <c r="C605" s="150" t="s">
        <v>271</v>
      </c>
      <c r="D605" s="130"/>
      <c r="E605" s="130"/>
      <c r="F605" s="180"/>
      <c r="G605" s="150" t="s">
        <v>1015</v>
      </c>
    </row>
    <row r="606" spans="1:7" ht="31.5" hidden="1" outlineLevel="1" x14ac:dyDescent="0.2">
      <c r="A606" s="24">
        <v>573</v>
      </c>
      <c r="B606" s="130" t="s">
        <v>1009</v>
      </c>
      <c r="C606" s="150" t="s">
        <v>271</v>
      </c>
      <c r="D606" s="130"/>
      <c r="E606" s="130"/>
      <c r="F606" s="180"/>
      <c r="G606" s="150" t="s">
        <v>1015</v>
      </c>
    </row>
    <row r="607" spans="1:7" ht="31.5" hidden="1" outlineLevel="1" x14ac:dyDescent="0.2">
      <c r="A607" s="24">
        <v>574</v>
      </c>
      <c r="B607" s="130" t="s">
        <v>1010</v>
      </c>
      <c r="C607" s="150">
        <v>2021</v>
      </c>
      <c r="D607" s="130"/>
      <c r="E607" s="130"/>
      <c r="F607" s="180"/>
      <c r="G607" s="150" t="s">
        <v>1015</v>
      </c>
    </row>
    <row r="608" spans="1:7" hidden="1" outlineLevel="1" x14ac:dyDescent="0.2">
      <c r="A608" s="24">
        <v>575</v>
      </c>
      <c r="B608" s="130" t="s">
        <v>1011</v>
      </c>
      <c r="C608" s="150">
        <v>2021</v>
      </c>
      <c r="D608" s="130"/>
      <c r="E608" s="130"/>
      <c r="F608" s="180"/>
      <c r="G608" s="150" t="s">
        <v>1015</v>
      </c>
    </row>
    <row r="609" spans="1:7" hidden="1" outlineLevel="1" x14ac:dyDescent="0.2">
      <c r="A609" s="24">
        <v>576</v>
      </c>
      <c r="B609" s="130" t="s">
        <v>1012</v>
      </c>
      <c r="C609" s="150">
        <v>2023</v>
      </c>
      <c r="D609" s="130"/>
      <c r="E609" s="130"/>
      <c r="F609" s="180"/>
      <c r="G609" s="150" t="s">
        <v>1015</v>
      </c>
    </row>
    <row r="610" spans="1:7" hidden="1" outlineLevel="1" x14ac:dyDescent="0.2">
      <c r="A610" s="24">
        <v>577</v>
      </c>
      <c r="B610" s="130" t="s">
        <v>1013</v>
      </c>
      <c r="C610" s="150" t="s">
        <v>198</v>
      </c>
      <c r="D610" s="130"/>
      <c r="E610" s="130"/>
      <c r="F610" s="180"/>
      <c r="G610" s="150" t="s">
        <v>1015</v>
      </c>
    </row>
    <row r="611" spans="1:7" ht="31.5" hidden="1" outlineLevel="1" x14ac:dyDescent="0.2">
      <c r="A611" s="24">
        <v>578</v>
      </c>
      <c r="B611" s="130" t="s">
        <v>1014</v>
      </c>
      <c r="C611" s="150" t="s">
        <v>198</v>
      </c>
      <c r="D611" s="130"/>
      <c r="E611" s="130"/>
      <c r="F611" s="180"/>
      <c r="G611" s="150" t="s">
        <v>1015</v>
      </c>
    </row>
    <row r="612" spans="1:7" s="113" customFormat="1" collapsed="1" x14ac:dyDescent="0.2">
      <c r="A612" s="164"/>
      <c r="B612" s="179" t="s">
        <v>1018</v>
      </c>
      <c r="C612" s="182"/>
      <c r="D612" s="179"/>
      <c r="E612" s="179"/>
      <c r="F612" s="183">
        <f>SUM(F613:F631)</f>
        <v>132860</v>
      </c>
      <c r="G612" s="182"/>
    </row>
    <row r="613" spans="1:7" ht="31.5" hidden="1" outlineLevel="1" x14ac:dyDescent="0.2">
      <c r="A613" s="24">
        <v>579</v>
      </c>
      <c r="B613" s="130" t="s">
        <v>979</v>
      </c>
      <c r="C613" s="150" t="s">
        <v>198</v>
      </c>
      <c r="D613" s="130"/>
      <c r="E613" s="130"/>
      <c r="F613" s="180">
        <v>50000</v>
      </c>
      <c r="G613" s="150" t="s">
        <v>1018</v>
      </c>
    </row>
    <row r="614" spans="1:7" ht="31.5" hidden="1" outlineLevel="1" x14ac:dyDescent="0.2">
      <c r="A614" s="24">
        <v>580</v>
      </c>
      <c r="B614" s="130" t="s">
        <v>1016</v>
      </c>
      <c r="C614" s="150" t="s">
        <v>198</v>
      </c>
      <c r="D614" s="130"/>
      <c r="E614" s="130"/>
      <c r="F614" s="180">
        <v>15000</v>
      </c>
      <c r="G614" s="150" t="s">
        <v>1018</v>
      </c>
    </row>
    <row r="615" spans="1:7" ht="31.5" hidden="1" outlineLevel="1" x14ac:dyDescent="0.2">
      <c r="A615" s="24">
        <v>581</v>
      </c>
      <c r="B615" s="130" t="s">
        <v>1017</v>
      </c>
      <c r="C615" s="150" t="s">
        <v>198</v>
      </c>
      <c r="D615" s="130"/>
      <c r="E615" s="130"/>
      <c r="F615" s="180">
        <v>10000</v>
      </c>
      <c r="G615" s="150" t="s">
        <v>1018</v>
      </c>
    </row>
    <row r="616" spans="1:7" ht="31.5" hidden="1" outlineLevel="1" x14ac:dyDescent="0.2">
      <c r="A616" s="24">
        <v>582</v>
      </c>
      <c r="B616" s="130" t="s">
        <v>990</v>
      </c>
      <c r="C616" s="150" t="s">
        <v>198</v>
      </c>
      <c r="D616" s="130"/>
      <c r="E616" s="130"/>
      <c r="F616" s="180">
        <v>13500</v>
      </c>
      <c r="G616" s="150" t="s">
        <v>1018</v>
      </c>
    </row>
    <row r="617" spans="1:7" ht="31.5" hidden="1" outlineLevel="1" x14ac:dyDescent="0.2">
      <c r="A617" s="24">
        <v>583</v>
      </c>
      <c r="B617" s="130" t="s">
        <v>1019</v>
      </c>
      <c r="C617" s="150" t="s">
        <v>198</v>
      </c>
      <c r="D617" s="130"/>
      <c r="E617" s="130"/>
      <c r="F617" s="180">
        <v>1000</v>
      </c>
      <c r="G617" s="150" t="s">
        <v>1018</v>
      </c>
    </row>
    <row r="618" spans="1:7" ht="31.5" hidden="1" outlineLevel="1" x14ac:dyDescent="0.2">
      <c r="A618" s="24">
        <v>584</v>
      </c>
      <c r="B618" s="130" t="s">
        <v>1020</v>
      </c>
      <c r="C618" s="150" t="s">
        <v>198</v>
      </c>
      <c r="D618" s="130"/>
      <c r="E618" s="130"/>
      <c r="F618" s="180">
        <v>1000</v>
      </c>
      <c r="G618" s="150" t="s">
        <v>1018</v>
      </c>
    </row>
    <row r="619" spans="1:7" hidden="1" outlineLevel="1" x14ac:dyDescent="0.2">
      <c r="A619" s="24">
        <v>585</v>
      </c>
      <c r="B619" s="130" t="s">
        <v>1021</v>
      </c>
      <c r="C619" s="150" t="s">
        <v>198</v>
      </c>
      <c r="D619" s="130"/>
      <c r="E619" s="130"/>
      <c r="F619" s="180">
        <v>1000</v>
      </c>
      <c r="G619" s="150" t="s">
        <v>1018</v>
      </c>
    </row>
    <row r="620" spans="1:7" hidden="1" outlineLevel="1" x14ac:dyDescent="0.2">
      <c r="A620" s="24">
        <v>586</v>
      </c>
      <c r="B620" s="130" t="s">
        <v>991</v>
      </c>
      <c r="C620" s="150" t="s">
        <v>198</v>
      </c>
      <c r="D620" s="130"/>
      <c r="E620" s="130"/>
      <c r="F620" s="180">
        <v>5000</v>
      </c>
      <c r="G620" s="150" t="s">
        <v>1018</v>
      </c>
    </row>
    <row r="621" spans="1:7" ht="31.5" hidden="1" outlineLevel="1" x14ac:dyDescent="0.2">
      <c r="A621" s="24">
        <v>587</v>
      </c>
      <c r="B621" s="130" t="s">
        <v>1022</v>
      </c>
      <c r="C621" s="150" t="s">
        <v>198</v>
      </c>
      <c r="D621" s="130"/>
      <c r="E621" s="130"/>
      <c r="F621" s="180">
        <v>7000</v>
      </c>
      <c r="G621" s="150" t="s">
        <v>1018</v>
      </c>
    </row>
    <row r="622" spans="1:7" ht="47.25" hidden="1" outlineLevel="1" x14ac:dyDescent="0.2">
      <c r="A622" s="24">
        <v>588</v>
      </c>
      <c r="B622" s="130" t="s">
        <v>1023</v>
      </c>
      <c r="C622" s="150" t="s">
        <v>198</v>
      </c>
      <c r="D622" s="130"/>
      <c r="E622" s="130"/>
      <c r="F622" s="180">
        <v>760</v>
      </c>
      <c r="G622" s="150" t="s">
        <v>1018</v>
      </c>
    </row>
    <row r="623" spans="1:7" ht="31.5" hidden="1" outlineLevel="1" x14ac:dyDescent="0.2">
      <c r="A623" s="24">
        <v>589</v>
      </c>
      <c r="B623" s="130" t="s">
        <v>1024</v>
      </c>
      <c r="C623" s="150" t="s">
        <v>198</v>
      </c>
      <c r="D623" s="130"/>
      <c r="E623" s="130"/>
      <c r="F623" s="180">
        <v>3500</v>
      </c>
      <c r="G623" s="150" t="s">
        <v>1018</v>
      </c>
    </row>
    <row r="624" spans="1:7" hidden="1" outlineLevel="1" x14ac:dyDescent="0.2">
      <c r="A624" s="24">
        <v>590</v>
      </c>
      <c r="B624" s="130" t="s">
        <v>1025</v>
      </c>
      <c r="C624" s="150" t="s">
        <v>198</v>
      </c>
      <c r="D624" s="130"/>
      <c r="E624" s="130"/>
      <c r="F624" s="180">
        <v>4500</v>
      </c>
      <c r="G624" s="150" t="s">
        <v>1018</v>
      </c>
    </row>
    <row r="625" spans="1:7" ht="31.5" hidden="1" outlineLevel="1" x14ac:dyDescent="0.2">
      <c r="A625" s="24">
        <v>591</v>
      </c>
      <c r="B625" s="130" t="s">
        <v>995</v>
      </c>
      <c r="C625" s="150" t="s">
        <v>198</v>
      </c>
      <c r="D625" s="130"/>
      <c r="E625" s="130"/>
      <c r="F625" s="180">
        <v>7000</v>
      </c>
      <c r="G625" s="150" t="s">
        <v>1018</v>
      </c>
    </row>
    <row r="626" spans="1:7" ht="31.5" hidden="1" outlineLevel="1" x14ac:dyDescent="0.2">
      <c r="A626" s="24">
        <v>592</v>
      </c>
      <c r="B626" s="130" t="s">
        <v>1026</v>
      </c>
      <c r="C626" s="150" t="s">
        <v>198</v>
      </c>
      <c r="D626" s="130"/>
      <c r="E626" s="130"/>
      <c r="F626" s="180">
        <v>4000</v>
      </c>
      <c r="G626" s="150" t="s">
        <v>1018</v>
      </c>
    </row>
    <row r="627" spans="1:7" hidden="1" outlineLevel="1" x14ac:dyDescent="0.2">
      <c r="A627" s="24">
        <v>593</v>
      </c>
      <c r="B627" s="130" t="s">
        <v>1027</v>
      </c>
      <c r="C627" s="150" t="s">
        <v>198</v>
      </c>
      <c r="D627" s="130"/>
      <c r="E627" s="130"/>
      <c r="F627" s="180">
        <v>250</v>
      </c>
      <c r="G627" s="150" t="s">
        <v>1018</v>
      </c>
    </row>
    <row r="628" spans="1:7" ht="29.25" hidden="1" customHeight="1" outlineLevel="1" x14ac:dyDescent="0.2">
      <c r="A628" s="24">
        <v>594</v>
      </c>
      <c r="B628" s="130" t="s">
        <v>1028</v>
      </c>
      <c r="C628" s="150" t="s">
        <v>198</v>
      </c>
      <c r="D628" s="130"/>
      <c r="E628" s="130"/>
      <c r="F628" s="180">
        <v>1050</v>
      </c>
      <c r="G628" s="150" t="s">
        <v>1018</v>
      </c>
    </row>
    <row r="629" spans="1:7" hidden="1" outlineLevel="1" x14ac:dyDescent="0.2">
      <c r="A629" s="24">
        <v>595</v>
      </c>
      <c r="B629" s="130" t="s">
        <v>1029</v>
      </c>
      <c r="C629" s="150" t="s">
        <v>198</v>
      </c>
      <c r="D629" s="130"/>
      <c r="E629" s="130"/>
      <c r="F629" s="180">
        <v>800</v>
      </c>
      <c r="G629" s="150" t="s">
        <v>1018</v>
      </c>
    </row>
    <row r="630" spans="1:7" ht="41.25" hidden="1" customHeight="1" outlineLevel="1" x14ac:dyDescent="0.2">
      <c r="A630" s="24">
        <v>596</v>
      </c>
      <c r="B630" s="130" t="s">
        <v>1030</v>
      </c>
      <c r="C630" s="150" t="s">
        <v>198</v>
      </c>
      <c r="D630" s="130"/>
      <c r="E630" s="130"/>
      <c r="F630" s="180">
        <v>3500</v>
      </c>
      <c r="G630" s="150" t="s">
        <v>1018</v>
      </c>
    </row>
    <row r="631" spans="1:7" ht="40.5" hidden="1" customHeight="1" outlineLevel="1" x14ac:dyDescent="0.2">
      <c r="A631" s="24">
        <v>597</v>
      </c>
      <c r="B631" s="130" t="s">
        <v>1031</v>
      </c>
      <c r="C631" s="150" t="s">
        <v>198</v>
      </c>
      <c r="D631" s="130"/>
      <c r="E631" s="130"/>
      <c r="F631" s="180">
        <v>4000</v>
      </c>
      <c r="G631" s="150" t="s">
        <v>1018</v>
      </c>
    </row>
    <row r="632" spans="1:7" collapsed="1" x14ac:dyDescent="0.2">
      <c r="A632" s="160"/>
      <c r="B632" s="179" t="s">
        <v>1042</v>
      </c>
      <c r="C632" s="176"/>
      <c r="D632" s="177"/>
      <c r="E632" s="177"/>
      <c r="F632" s="183">
        <f>SUM(F633:F651)</f>
        <v>106550</v>
      </c>
      <c r="G632" s="176"/>
    </row>
    <row r="633" spans="1:7" ht="31.5" hidden="1" outlineLevel="1" x14ac:dyDescent="0.2">
      <c r="A633" s="24">
        <v>598</v>
      </c>
      <c r="B633" s="130" t="s">
        <v>1032</v>
      </c>
      <c r="C633" s="150">
        <v>2021</v>
      </c>
      <c r="D633" s="130"/>
      <c r="E633" s="130"/>
      <c r="F633" s="180">
        <v>500</v>
      </c>
      <c r="G633" s="150" t="s">
        <v>1042</v>
      </c>
    </row>
    <row r="634" spans="1:7" hidden="1" outlineLevel="1" x14ac:dyDescent="0.2">
      <c r="A634" s="24">
        <v>599</v>
      </c>
      <c r="B634" s="130" t="s">
        <v>1033</v>
      </c>
      <c r="C634" s="150" t="s">
        <v>198</v>
      </c>
      <c r="D634" s="130"/>
      <c r="E634" s="130"/>
      <c r="F634" s="180">
        <v>3000</v>
      </c>
      <c r="G634" s="150" t="s">
        <v>1042</v>
      </c>
    </row>
    <row r="635" spans="1:7" ht="31.5" hidden="1" outlineLevel="1" x14ac:dyDescent="0.2">
      <c r="A635" s="24">
        <v>600</v>
      </c>
      <c r="B635" s="130" t="s">
        <v>1034</v>
      </c>
      <c r="C635" s="150" t="s">
        <v>198</v>
      </c>
      <c r="D635" s="130"/>
      <c r="E635" s="130"/>
      <c r="F635" s="180">
        <v>4000</v>
      </c>
      <c r="G635" s="150" t="s">
        <v>1042</v>
      </c>
    </row>
    <row r="636" spans="1:7" ht="31.5" hidden="1" outlineLevel="1" x14ac:dyDescent="0.2">
      <c r="A636" s="24">
        <v>601</v>
      </c>
      <c r="B636" s="130" t="s">
        <v>1035</v>
      </c>
      <c r="C636" s="150" t="s">
        <v>198</v>
      </c>
      <c r="D636" s="130"/>
      <c r="E636" s="130"/>
      <c r="F636" s="180">
        <v>20000</v>
      </c>
      <c r="G636" s="150" t="s">
        <v>1042</v>
      </c>
    </row>
    <row r="637" spans="1:7" ht="31.5" hidden="1" outlineLevel="1" x14ac:dyDescent="0.2">
      <c r="A637" s="24">
        <v>602</v>
      </c>
      <c r="B637" s="130" t="s">
        <v>1036</v>
      </c>
      <c r="C637" s="150" t="s">
        <v>198</v>
      </c>
      <c r="D637" s="130"/>
      <c r="E637" s="130"/>
      <c r="F637" s="180">
        <v>20000</v>
      </c>
      <c r="G637" s="150" t="s">
        <v>1042</v>
      </c>
    </row>
    <row r="638" spans="1:7" ht="31.5" hidden="1" outlineLevel="1" x14ac:dyDescent="0.2">
      <c r="A638" s="24">
        <v>603</v>
      </c>
      <c r="B638" s="130" t="s">
        <v>1037</v>
      </c>
      <c r="C638" s="150" t="s">
        <v>198</v>
      </c>
      <c r="D638" s="130"/>
      <c r="E638" s="130"/>
      <c r="F638" s="180">
        <v>1500</v>
      </c>
      <c r="G638" s="150" t="s">
        <v>1042</v>
      </c>
    </row>
    <row r="639" spans="1:7" ht="31.5" hidden="1" outlineLevel="1" x14ac:dyDescent="0.2">
      <c r="A639" s="24">
        <v>604</v>
      </c>
      <c r="B639" s="130" t="s">
        <v>1038</v>
      </c>
      <c r="C639" s="150" t="s">
        <v>198</v>
      </c>
      <c r="D639" s="130"/>
      <c r="E639" s="130"/>
      <c r="F639" s="180">
        <v>3000</v>
      </c>
      <c r="G639" s="150" t="s">
        <v>1042</v>
      </c>
    </row>
    <row r="640" spans="1:7" hidden="1" outlineLevel="1" x14ac:dyDescent="0.2">
      <c r="A640" s="24">
        <v>605</v>
      </c>
      <c r="B640" s="130" t="s">
        <v>1039</v>
      </c>
      <c r="C640" s="150" t="s">
        <v>198</v>
      </c>
      <c r="D640" s="130"/>
      <c r="E640" s="130"/>
      <c r="F640" s="180">
        <v>2000</v>
      </c>
      <c r="G640" s="150" t="s">
        <v>1042</v>
      </c>
    </row>
    <row r="641" spans="1:7" hidden="1" outlineLevel="1" x14ac:dyDescent="0.2">
      <c r="A641" s="24">
        <v>606</v>
      </c>
      <c r="B641" s="130" t="s">
        <v>1040</v>
      </c>
      <c r="C641" s="150" t="s">
        <v>198</v>
      </c>
      <c r="D641" s="130"/>
      <c r="E641" s="130"/>
      <c r="F641" s="180">
        <v>2000</v>
      </c>
      <c r="G641" s="150" t="s">
        <v>1042</v>
      </c>
    </row>
    <row r="642" spans="1:7" hidden="1" outlineLevel="1" x14ac:dyDescent="0.2">
      <c r="A642" s="24">
        <v>607</v>
      </c>
      <c r="B642" s="130" t="s">
        <v>1041</v>
      </c>
      <c r="C642" s="150" t="s">
        <v>198</v>
      </c>
      <c r="D642" s="130"/>
      <c r="E642" s="130"/>
      <c r="F642" s="180">
        <v>2000</v>
      </c>
      <c r="G642" s="150" t="s">
        <v>1042</v>
      </c>
    </row>
    <row r="643" spans="1:7" ht="31.5" hidden="1" outlineLevel="1" x14ac:dyDescent="0.2">
      <c r="A643" s="24">
        <v>608</v>
      </c>
      <c r="B643" s="130" t="s">
        <v>1356</v>
      </c>
      <c r="C643" s="150" t="s">
        <v>198</v>
      </c>
      <c r="D643" s="130"/>
      <c r="E643" s="130"/>
      <c r="F643" s="180">
        <v>2500</v>
      </c>
      <c r="G643" s="150" t="s">
        <v>1042</v>
      </c>
    </row>
    <row r="644" spans="1:7" ht="31.5" hidden="1" outlineLevel="1" x14ac:dyDescent="0.2">
      <c r="A644" s="24">
        <v>609</v>
      </c>
      <c r="B644" s="130" t="s">
        <v>1043</v>
      </c>
      <c r="C644" s="150" t="s">
        <v>340</v>
      </c>
      <c r="D644" s="130"/>
      <c r="E644" s="130"/>
      <c r="F644" s="180">
        <v>1500</v>
      </c>
      <c r="G644" s="150" t="s">
        <v>1042</v>
      </c>
    </row>
    <row r="645" spans="1:7" hidden="1" outlineLevel="1" x14ac:dyDescent="0.2">
      <c r="A645" s="24">
        <v>610</v>
      </c>
      <c r="B645" s="130" t="s">
        <v>1044</v>
      </c>
      <c r="C645" s="150" t="s">
        <v>340</v>
      </c>
      <c r="D645" s="130"/>
      <c r="E645" s="130"/>
      <c r="F645" s="180">
        <v>1000</v>
      </c>
      <c r="G645" s="150" t="s">
        <v>1042</v>
      </c>
    </row>
    <row r="646" spans="1:7" hidden="1" outlineLevel="1" x14ac:dyDescent="0.2">
      <c r="A646" s="24">
        <v>611</v>
      </c>
      <c r="B646" s="130" t="s">
        <v>1045</v>
      </c>
      <c r="C646" s="150" t="s">
        <v>340</v>
      </c>
      <c r="D646" s="130"/>
      <c r="E646" s="130"/>
      <c r="F646" s="180">
        <v>650</v>
      </c>
      <c r="G646" s="150" t="s">
        <v>1042</v>
      </c>
    </row>
    <row r="647" spans="1:7" ht="31.5" hidden="1" outlineLevel="1" x14ac:dyDescent="0.2">
      <c r="A647" s="24">
        <v>612</v>
      </c>
      <c r="B647" s="130" t="s">
        <v>1046</v>
      </c>
      <c r="C647" s="150" t="s">
        <v>340</v>
      </c>
      <c r="D647" s="130"/>
      <c r="E647" s="130"/>
      <c r="F647" s="180">
        <v>2500</v>
      </c>
      <c r="G647" s="150" t="s">
        <v>1042</v>
      </c>
    </row>
    <row r="648" spans="1:7" hidden="1" outlineLevel="1" x14ac:dyDescent="0.2">
      <c r="A648" s="24">
        <v>613</v>
      </c>
      <c r="B648" s="130" t="s">
        <v>1047</v>
      </c>
      <c r="C648" s="150" t="s">
        <v>340</v>
      </c>
      <c r="D648" s="130"/>
      <c r="E648" s="130"/>
      <c r="F648" s="180">
        <v>1000</v>
      </c>
      <c r="G648" s="150" t="s">
        <v>1042</v>
      </c>
    </row>
    <row r="649" spans="1:7" hidden="1" outlineLevel="1" x14ac:dyDescent="0.2">
      <c r="A649" s="24">
        <v>614</v>
      </c>
      <c r="B649" s="130" t="s">
        <v>1048</v>
      </c>
      <c r="C649" s="150" t="s">
        <v>340</v>
      </c>
      <c r="D649" s="130"/>
      <c r="E649" s="130"/>
      <c r="F649" s="180">
        <v>29000</v>
      </c>
      <c r="G649" s="150" t="s">
        <v>1042</v>
      </c>
    </row>
    <row r="650" spans="1:7" ht="31.5" hidden="1" outlineLevel="1" x14ac:dyDescent="0.2">
      <c r="A650" s="24">
        <v>615</v>
      </c>
      <c r="B650" s="130" t="s">
        <v>1049</v>
      </c>
      <c r="C650" s="150" t="s">
        <v>340</v>
      </c>
      <c r="D650" s="130"/>
      <c r="E650" s="130"/>
      <c r="F650" s="180">
        <v>10400</v>
      </c>
      <c r="G650" s="150" t="s">
        <v>1042</v>
      </c>
    </row>
    <row r="651" spans="1:7" hidden="1" outlineLevel="1" x14ac:dyDescent="0.2">
      <c r="A651" s="24">
        <v>616</v>
      </c>
      <c r="B651" s="130" t="s">
        <v>1050</v>
      </c>
      <c r="C651" s="150" t="s">
        <v>1051</v>
      </c>
      <c r="D651" s="130"/>
      <c r="E651" s="130"/>
      <c r="F651" s="180" t="s">
        <v>1052</v>
      </c>
      <c r="G651" s="150" t="s">
        <v>1042</v>
      </c>
    </row>
    <row r="652" spans="1:7" collapsed="1" x14ac:dyDescent="0.2">
      <c r="A652" s="160"/>
      <c r="B652" s="179" t="s">
        <v>1081</v>
      </c>
      <c r="C652" s="176"/>
      <c r="D652" s="177"/>
      <c r="E652" s="177"/>
      <c r="F652" s="183">
        <f>SUM(F653:F683)</f>
        <v>178079.79199999999</v>
      </c>
      <c r="G652" s="176"/>
    </row>
    <row r="653" spans="1:7" ht="31.5" hidden="1" outlineLevel="1" x14ac:dyDescent="0.2">
      <c r="A653" s="24">
        <v>617</v>
      </c>
      <c r="B653" s="110" t="s">
        <v>1056</v>
      </c>
      <c r="C653" s="150" t="s">
        <v>198</v>
      </c>
      <c r="D653" s="130"/>
      <c r="E653" s="130"/>
      <c r="F653" s="218">
        <v>35000</v>
      </c>
      <c r="G653" s="150" t="s">
        <v>1081</v>
      </c>
    </row>
    <row r="654" spans="1:7" ht="31.5" hidden="1" outlineLevel="1" x14ac:dyDescent="0.2">
      <c r="A654" s="24">
        <v>618</v>
      </c>
      <c r="B654" s="110" t="s">
        <v>1357</v>
      </c>
      <c r="C654" s="150" t="s">
        <v>198</v>
      </c>
      <c r="D654" s="130"/>
      <c r="E654" s="130"/>
      <c r="F654" s="218">
        <v>10000</v>
      </c>
      <c r="G654" s="150"/>
    </row>
    <row r="655" spans="1:7" ht="47.25" hidden="1" outlineLevel="1" x14ac:dyDescent="0.2">
      <c r="A655" s="24">
        <v>619</v>
      </c>
      <c r="B655" s="148" t="s">
        <v>1057</v>
      </c>
      <c r="C655" s="150" t="s">
        <v>198</v>
      </c>
      <c r="D655" s="130"/>
      <c r="E655" s="130"/>
      <c r="F655" s="180">
        <v>5000</v>
      </c>
      <c r="G655" s="150" t="s">
        <v>1081</v>
      </c>
    </row>
    <row r="656" spans="1:7" ht="47.25" hidden="1" outlineLevel="1" x14ac:dyDescent="0.25">
      <c r="A656" s="24">
        <v>620</v>
      </c>
      <c r="B656" s="197" t="s">
        <v>1058</v>
      </c>
      <c r="C656" s="150" t="s">
        <v>198</v>
      </c>
      <c r="D656" s="130"/>
      <c r="E656" s="130"/>
      <c r="F656" s="180">
        <v>13268.97</v>
      </c>
      <c r="G656" s="150" t="s">
        <v>1081</v>
      </c>
    </row>
    <row r="657" spans="1:7" ht="31.5" hidden="1" outlineLevel="1" x14ac:dyDescent="0.25">
      <c r="A657" s="24">
        <v>621</v>
      </c>
      <c r="B657" s="198" t="s">
        <v>1059</v>
      </c>
      <c r="C657" s="150" t="s">
        <v>198</v>
      </c>
      <c r="D657" s="130"/>
      <c r="E657" s="130"/>
      <c r="F657" s="180">
        <v>5000</v>
      </c>
      <c r="G657" s="150" t="s">
        <v>1081</v>
      </c>
    </row>
    <row r="658" spans="1:7" hidden="1" outlineLevel="1" x14ac:dyDescent="0.25">
      <c r="A658" s="24">
        <v>622</v>
      </c>
      <c r="B658" s="198" t="s">
        <v>1358</v>
      </c>
      <c r="C658" s="150" t="s">
        <v>198</v>
      </c>
      <c r="D658" s="130"/>
      <c r="E658" s="130"/>
      <c r="F658" s="180">
        <v>1843</v>
      </c>
      <c r="G658" s="150" t="s">
        <v>1081</v>
      </c>
    </row>
    <row r="659" spans="1:7" hidden="1" outlineLevel="1" x14ac:dyDescent="0.25">
      <c r="A659" s="24">
        <v>623</v>
      </c>
      <c r="B659" s="197" t="s">
        <v>1060</v>
      </c>
      <c r="C659" s="150" t="s">
        <v>198</v>
      </c>
      <c r="D659" s="130"/>
      <c r="E659" s="130"/>
      <c r="F659" s="180">
        <v>6000</v>
      </c>
      <c r="G659" s="150" t="s">
        <v>1081</v>
      </c>
    </row>
    <row r="660" spans="1:7" ht="31.5" hidden="1" outlineLevel="1" x14ac:dyDescent="0.25">
      <c r="A660" s="24">
        <v>624</v>
      </c>
      <c r="B660" s="199" t="s">
        <v>1061</v>
      </c>
      <c r="C660" s="150" t="s">
        <v>198</v>
      </c>
      <c r="D660" s="130"/>
      <c r="E660" s="130"/>
      <c r="F660" s="180">
        <v>2400</v>
      </c>
      <c r="G660" s="150" t="s">
        <v>1081</v>
      </c>
    </row>
    <row r="661" spans="1:7" hidden="1" outlineLevel="1" x14ac:dyDescent="0.25">
      <c r="A661" s="24">
        <v>625</v>
      </c>
      <c r="B661" s="197" t="s">
        <v>1062</v>
      </c>
      <c r="C661" s="150" t="s">
        <v>198</v>
      </c>
      <c r="D661" s="130"/>
      <c r="E661" s="130"/>
      <c r="F661" s="180">
        <v>2500</v>
      </c>
      <c r="G661" s="150" t="s">
        <v>1081</v>
      </c>
    </row>
    <row r="662" spans="1:7" ht="31.5" hidden="1" outlineLevel="1" x14ac:dyDescent="0.25">
      <c r="A662" s="24">
        <v>626</v>
      </c>
      <c r="B662" s="198" t="s">
        <v>1063</v>
      </c>
      <c r="C662" s="150" t="s">
        <v>198</v>
      </c>
      <c r="D662" s="130"/>
      <c r="E662" s="130"/>
      <c r="F662" s="180">
        <v>2000</v>
      </c>
      <c r="G662" s="150" t="s">
        <v>1081</v>
      </c>
    </row>
    <row r="663" spans="1:7" ht="31.5" hidden="1" outlineLevel="1" x14ac:dyDescent="0.2">
      <c r="A663" s="24">
        <v>627</v>
      </c>
      <c r="B663" s="146" t="s">
        <v>1064</v>
      </c>
      <c r="C663" s="150" t="s">
        <v>198</v>
      </c>
      <c r="D663" s="130"/>
      <c r="E663" s="130"/>
      <c r="F663" s="180"/>
      <c r="G663" s="150" t="s">
        <v>1081</v>
      </c>
    </row>
    <row r="664" spans="1:7" ht="63" hidden="1" outlineLevel="1" x14ac:dyDescent="0.25">
      <c r="A664" s="24">
        <v>628</v>
      </c>
      <c r="B664" s="200" t="s">
        <v>1065</v>
      </c>
      <c r="C664" s="150" t="s">
        <v>198</v>
      </c>
      <c r="D664" s="130"/>
      <c r="E664" s="130"/>
      <c r="F664" s="180">
        <v>14000</v>
      </c>
      <c r="G664" s="150" t="s">
        <v>1081</v>
      </c>
    </row>
    <row r="665" spans="1:7" ht="31.5" hidden="1" outlineLevel="1" x14ac:dyDescent="0.25">
      <c r="A665" s="24">
        <v>629</v>
      </c>
      <c r="B665" s="200" t="s">
        <v>1359</v>
      </c>
      <c r="C665" s="150" t="s">
        <v>198</v>
      </c>
      <c r="D665" s="130"/>
      <c r="E665" s="130"/>
      <c r="F665" s="180">
        <v>1250</v>
      </c>
      <c r="G665" s="150" t="s">
        <v>1081</v>
      </c>
    </row>
    <row r="666" spans="1:7" ht="31.5" hidden="1" outlineLevel="1" x14ac:dyDescent="0.25">
      <c r="A666" s="24">
        <v>630</v>
      </c>
      <c r="B666" s="200" t="s">
        <v>1360</v>
      </c>
      <c r="C666" s="150" t="s">
        <v>198</v>
      </c>
      <c r="D666" s="130"/>
      <c r="E666" s="130"/>
      <c r="F666" s="180">
        <v>5200</v>
      </c>
      <c r="G666" s="150" t="s">
        <v>1081</v>
      </c>
    </row>
    <row r="667" spans="1:7" hidden="1" outlineLevel="1" x14ac:dyDescent="0.25">
      <c r="A667" s="24">
        <v>631</v>
      </c>
      <c r="B667" s="200" t="s">
        <v>1361</v>
      </c>
      <c r="C667" s="150">
        <v>2025</v>
      </c>
      <c r="D667" s="130"/>
      <c r="E667" s="130"/>
      <c r="F667" s="180">
        <v>200</v>
      </c>
      <c r="G667" s="150" t="s">
        <v>1081</v>
      </c>
    </row>
    <row r="668" spans="1:7" hidden="1" outlineLevel="1" x14ac:dyDescent="0.25">
      <c r="A668" s="24">
        <v>632</v>
      </c>
      <c r="B668" s="201" t="s">
        <v>1066</v>
      </c>
      <c r="C668" s="150" t="s">
        <v>198</v>
      </c>
      <c r="D668" s="130"/>
      <c r="E668" s="130"/>
      <c r="F668" s="180">
        <v>150</v>
      </c>
      <c r="G668" s="150" t="s">
        <v>1081</v>
      </c>
    </row>
    <row r="669" spans="1:7" ht="31.5" hidden="1" outlineLevel="1" x14ac:dyDescent="0.2">
      <c r="A669" s="24">
        <v>633</v>
      </c>
      <c r="B669" s="146" t="s">
        <v>1067</v>
      </c>
      <c r="C669" s="150" t="s">
        <v>198</v>
      </c>
      <c r="D669" s="130"/>
      <c r="E669" s="130"/>
      <c r="F669" s="180">
        <v>7920</v>
      </c>
      <c r="G669" s="150" t="s">
        <v>1081</v>
      </c>
    </row>
    <row r="670" spans="1:7" ht="47.25" hidden="1" outlineLevel="1" x14ac:dyDescent="0.2">
      <c r="A670" s="24">
        <v>634</v>
      </c>
      <c r="B670" s="146" t="s">
        <v>1068</v>
      </c>
      <c r="C670" s="150" t="s">
        <v>198</v>
      </c>
      <c r="D670" s="130"/>
      <c r="E670" s="130"/>
      <c r="F670" s="180">
        <v>12840</v>
      </c>
      <c r="G670" s="150" t="s">
        <v>1081</v>
      </c>
    </row>
    <row r="671" spans="1:7" ht="31.5" hidden="1" outlineLevel="1" x14ac:dyDescent="0.25">
      <c r="A671" s="24">
        <v>635</v>
      </c>
      <c r="B671" s="198" t="s">
        <v>1069</v>
      </c>
      <c r="C671" s="150" t="s">
        <v>198</v>
      </c>
      <c r="D671" s="130"/>
      <c r="E671" s="130"/>
      <c r="F671" s="180">
        <v>1000</v>
      </c>
      <c r="G671" s="150" t="s">
        <v>1081</v>
      </c>
    </row>
    <row r="672" spans="1:7" ht="31.5" hidden="1" outlineLevel="1" x14ac:dyDescent="0.25">
      <c r="A672" s="24">
        <v>636</v>
      </c>
      <c r="B672" s="198" t="s">
        <v>1070</v>
      </c>
      <c r="C672" s="150" t="s">
        <v>198</v>
      </c>
      <c r="D672" s="130"/>
      <c r="E672" s="130"/>
      <c r="F672" s="180">
        <v>2500</v>
      </c>
      <c r="G672" s="150" t="s">
        <v>1081</v>
      </c>
    </row>
    <row r="673" spans="1:9" ht="31.5" hidden="1" outlineLevel="1" x14ac:dyDescent="0.2">
      <c r="A673" s="24">
        <v>637</v>
      </c>
      <c r="B673" s="147" t="s">
        <v>1071</v>
      </c>
      <c r="C673" s="150" t="s">
        <v>198</v>
      </c>
      <c r="D673" s="130"/>
      <c r="E673" s="130"/>
      <c r="F673" s="180">
        <v>3500</v>
      </c>
      <c r="G673" s="150" t="s">
        <v>1081</v>
      </c>
    </row>
    <row r="674" spans="1:9" hidden="1" outlineLevel="1" x14ac:dyDescent="0.2">
      <c r="A674" s="24">
        <v>638</v>
      </c>
      <c r="B674" s="147" t="s">
        <v>1072</v>
      </c>
      <c r="C674" s="150" t="s">
        <v>198</v>
      </c>
      <c r="D674" s="130"/>
      <c r="E674" s="130"/>
      <c r="F674" s="180">
        <v>3198.3</v>
      </c>
      <c r="G674" s="150" t="s">
        <v>1081</v>
      </c>
    </row>
    <row r="675" spans="1:9" ht="31.5" hidden="1" outlineLevel="1" x14ac:dyDescent="0.2">
      <c r="A675" s="24">
        <v>639</v>
      </c>
      <c r="B675" s="147" t="s">
        <v>1073</v>
      </c>
      <c r="C675" s="150" t="s">
        <v>198</v>
      </c>
      <c r="D675" s="130"/>
      <c r="E675" s="130"/>
      <c r="F675" s="180">
        <v>1560</v>
      </c>
      <c r="G675" s="150" t="s">
        <v>1081</v>
      </c>
    </row>
    <row r="676" spans="1:9" ht="47.25" hidden="1" outlineLevel="1" x14ac:dyDescent="0.2">
      <c r="A676" s="24">
        <v>640</v>
      </c>
      <c r="B676" s="148" t="s">
        <v>1074</v>
      </c>
      <c r="C676" s="150" t="s">
        <v>198</v>
      </c>
      <c r="D676" s="130"/>
      <c r="E676" s="130"/>
      <c r="F676" s="180">
        <v>4164</v>
      </c>
      <c r="G676" s="150" t="s">
        <v>1081</v>
      </c>
    </row>
    <row r="677" spans="1:9" hidden="1" outlineLevel="1" x14ac:dyDescent="0.25">
      <c r="A677" s="24">
        <v>641</v>
      </c>
      <c r="B677" s="197" t="s">
        <v>1075</v>
      </c>
      <c r="C677" s="150" t="s">
        <v>198</v>
      </c>
      <c r="D677" s="130"/>
      <c r="E677" s="130"/>
      <c r="F677" s="180">
        <v>5240</v>
      </c>
      <c r="G677" s="150" t="s">
        <v>1081</v>
      </c>
    </row>
    <row r="678" spans="1:9" hidden="1" outlineLevel="1" x14ac:dyDescent="0.25">
      <c r="A678" s="24">
        <v>642</v>
      </c>
      <c r="B678" s="197" t="s">
        <v>1076</v>
      </c>
      <c r="C678" s="150" t="s">
        <v>198</v>
      </c>
      <c r="D678" s="36"/>
      <c r="E678" s="110"/>
      <c r="F678" s="185">
        <v>5254</v>
      </c>
      <c r="G678" s="150" t="s">
        <v>1081</v>
      </c>
    </row>
    <row r="679" spans="1:9" hidden="1" outlineLevel="1" x14ac:dyDescent="0.25">
      <c r="A679" s="24">
        <v>643</v>
      </c>
      <c r="B679" s="201" t="s">
        <v>1077</v>
      </c>
      <c r="C679" s="150" t="s">
        <v>198</v>
      </c>
      <c r="D679" s="36"/>
      <c r="E679" s="110"/>
      <c r="F679" s="185">
        <v>4900</v>
      </c>
      <c r="G679" s="150" t="s">
        <v>1081</v>
      </c>
    </row>
    <row r="680" spans="1:9" ht="31.5" hidden="1" outlineLevel="1" x14ac:dyDescent="0.25">
      <c r="A680" s="24">
        <v>644</v>
      </c>
      <c r="B680" s="197" t="s">
        <v>1078</v>
      </c>
      <c r="C680" s="150" t="s">
        <v>198</v>
      </c>
      <c r="D680" s="36"/>
      <c r="E680" s="110"/>
      <c r="F680" s="185">
        <v>2300</v>
      </c>
      <c r="G680" s="150" t="s">
        <v>1081</v>
      </c>
    </row>
    <row r="681" spans="1:9" ht="47.25" hidden="1" outlineLevel="1" x14ac:dyDescent="0.2">
      <c r="A681" s="24">
        <v>645</v>
      </c>
      <c r="B681" s="148" t="s">
        <v>1079</v>
      </c>
      <c r="C681" s="150" t="s">
        <v>198</v>
      </c>
      <c r="D681" s="36"/>
      <c r="E681" s="110"/>
      <c r="F681" s="185">
        <v>1200</v>
      </c>
      <c r="G681" s="150" t="s">
        <v>1081</v>
      </c>
    </row>
    <row r="682" spans="1:9" ht="31.5" hidden="1" outlineLevel="1" x14ac:dyDescent="0.25">
      <c r="A682" s="24">
        <v>646</v>
      </c>
      <c r="B682" s="197" t="s">
        <v>1080</v>
      </c>
      <c r="C682" s="150" t="s">
        <v>198</v>
      </c>
      <c r="D682" s="36"/>
      <c r="E682" s="110"/>
      <c r="F682" s="185">
        <v>4995.1989999999996</v>
      </c>
      <c r="G682" s="150" t="s">
        <v>1081</v>
      </c>
    </row>
    <row r="683" spans="1:9" ht="31.5" hidden="1" outlineLevel="1" x14ac:dyDescent="0.25">
      <c r="A683" s="24">
        <v>647</v>
      </c>
      <c r="B683" s="197" t="s">
        <v>1150</v>
      </c>
      <c r="C683" s="150" t="s">
        <v>198</v>
      </c>
      <c r="D683" s="36"/>
      <c r="E683" s="110"/>
      <c r="F683" s="185">
        <v>13696.323</v>
      </c>
      <c r="G683" s="150" t="s">
        <v>1081</v>
      </c>
    </row>
    <row r="684" spans="1:9" ht="23.25" customHeight="1" collapsed="1" x14ac:dyDescent="0.2">
      <c r="A684" s="160"/>
      <c r="B684" s="202" t="s">
        <v>1083</v>
      </c>
      <c r="C684" s="160"/>
      <c r="D684" s="56"/>
      <c r="E684" s="162"/>
      <c r="F684" s="186">
        <f>SUM(F685:F691)</f>
        <v>472168</v>
      </c>
      <c r="G684" s="176"/>
    </row>
    <row r="685" spans="1:9" ht="126" hidden="1" outlineLevel="1" x14ac:dyDescent="0.2">
      <c r="A685" s="24">
        <v>648</v>
      </c>
      <c r="B685" s="203" t="s">
        <v>1082</v>
      </c>
      <c r="C685" s="24" t="s">
        <v>340</v>
      </c>
      <c r="D685" s="36" t="s">
        <v>1085</v>
      </c>
      <c r="E685" s="110" t="s">
        <v>1084</v>
      </c>
      <c r="F685" s="185">
        <v>15660</v>
      </c>
      <c r="G685" s="24" t="s">
        <v>1083</v>
      </c>
    </row>
    <row r="686" spans="1:9" s="226" customFormat="1" ht="141.75" hidden="1" outlineLevel="1" x14ac:dyDescent="0.2">
      <c r="A686" s="223">
        <v>648</v>
      </c>
      <c r="B686" s="221" t="s">
        <v>1086</v>
      </c>
      <c r="C686" s="223" t="s">
        <v>378</v>
      </c>
      <c r="D686" s="224" t="s">
        <v>1087</v>
      </c>
      <c r="E686" s="227" t="s">
        <v>1088</v>
      </c>
      <c r="F686" s="225">
        <v>126924</v>
      </c>
      <c r="G686" s="223" t="s">
        <v>1083</v>
      </c>
    </row>
    <row r="687" spans="1:9" ht="141.75" hidden="1" outlineLevel="1" x14ac:dyDescent="0.2">
      <c r="A687" s="223">
        <v>649</v>
      </c>
      <c r="B687" s="221" t="s">
        <v>1089</v>
      </c>
      <c r="C687" s="223" t="s">
        <v>266</v>
      </c>
      <c r="D687" s="224" t="s">
        <v>1090</v>
      </c>
      <c r="E687" s="227" t="s">
        <v>1410</v>
      </c>
      <c r="F687" s="225">
        <v>44884</v>
      </c>
      <c r="G687" s="223" t="s">
        <v>1083</v>
      </c>
      <c r="I687" s="228"/>
    </row>
    <row r="688" spans="1:9" ht="141.75" hidden="1" outlineLevel="1" x14ac:dyDescent="0.2">
      <c r="A688" s="24">
        <v>650</v>
      </c>
      <c r="B688" s="110" t="s">
        <v>1091</v>
      </c>
      <c r="C688" s="24" t="s">
        <v>377</v>
      </c>
      <c r="D688" s="93" t="s">
        <v>1092</v>
      </c>
      <c r="E688" s="93" t="s">
        <v>1093</v>
      </c>
      <c r="F688" s="185">
        <v>48000</v>
      </c>
      <c r="G688" s="24" t="s">
        <v>1083</v>
      </c>
    </row>
    <row r="689" spans="1:7" s="226" customFormat="1" ht="63" hidden="1" outlineLevel="1" x14ac:dyDescent="0.25">
      <c r="A689" s="223">
        <v>651</v>
      </c>
      <c r="B689" s="222" t="s">
        <v>1094</v>
      </c>
      <c r="C689" s="223" t="s">
        <v>266</v>
      </c>
      <c r="D689" s="224"/>
      <c r="E689" s="224" t="s">
        <v>1411</v>
      </c>
      <c r="F689" s="225">
        <v>39700</v>
      </c>
      <c r="G689" s="223" t="s">
        <v>1083</v>
      </c>
    </row>
    <row r="690" spans="1:7" ht="31.5" hidden="1" outlineLevel="1" x14ac:dyDescent="0.25">
      <c r="A690" s="24">
        <v>652</v>
      </c>
      <c r="B690" s="204" t="s">
        <v>1095</v>
      </c>
      <c r="C690" s="24" t="s">
        <v>1096</v>
      </c>
      <c r="D690" s="36"/>
      <c r="E690" s="110"/>
      <c r="F690" s="185">
        <v>20000</v>
      </c>
      <c r="G690" s="24" t="s">
        <v>1083</v>
      </c>
    </row>
    <row r="691" spans="1:7" ht="31.5" hidden="1" outlineLevel="1" x14ac:dyDescent="0.25">
      <c r="A691" s="24">
        <v>653</v>
      </c>
      <c r="B691" s="85" t="s">
        <v>1097</v>
      </c>
      <c r="C691" s="24" t="s">
        <v>340</v>
      </c>
      <c r="D691" s="36"/>
      <c r="E691" s="110"/>
      <c r="F691" s="185">
        <v>177000</v>
      </c>
      <c r="G691" s="24" t="s">
        <v>1083</v>
      </c>
    </row>
    <row r="692" spans="1:7" collapsed="1" x14ac:dyDescent="0.25">
      <c r="A692" s="160"/>
      <c r="B692" s="205" t="s">
        <v>1100</v>
      </c>
      <c r="C692" s="160"/>
      <c r="D692" s="56"/>
      <c r="E692" s="162"/>
      <c r="F692" s="186">
        <f>SUM(F693:F711)</f>
        <v>804460</v>
      </c>
      <c r="G692" s="160"/>
    </row>
    <row r="693" spans="1:7" ht="35.25" hidden="1" customHeight="1" outlineLevel="1" x14ac:dyDescent="0.25">
      <c r="A693" s="191">
        <v>654</v>
      </c>
      <c r="B693" s="206" t="s">
        <v>1362</v>
      </c>
      <c r="C693" s="191" t="s">
        <v>198</v>
      </c>
      <c r="D693" s="43"/>
      <c r="E693" s="128"/>
      <c r="F693" s="219">
        <v>31690</v>
      </c>
      <c r="G693" s="24" t="s">
        <v>1100</v>
      </c>
    </row>
    <row r="694" spans="1:7" ht="35.25" hidden="1" customHeight="1" outlineLevel="1" x14ac:dyDescent="0.25">
      <c r="A694" s="191">
        <v>655</v>
      </c>
      <c r="B694" s="206" t="s">
        <v>1363</v>
      </c>
      <c r="C694" s="191" t="s">
        <v>198</v>
      </c>
      <c r="D694" s="43"/>
      <c r="E694" s="128"/>
      <c r="F694" s="219">
        <v>13000</v>
      </c>
      <c r="G694" s="24" t="s">
        <v>1100</v>
      </c>
    </row>
    <row r="695" spans="1:7" ht="35.25" hidden="1" customHeight="1" outlineLevel="1" x14ac:dyDescent="0.2">
      <c r="A695" s="191">
        <v>656</v>
      </c>
      <c r="B695" s="207" t="s">
        <v>1364</v>
      </c>
      <c r="C695" s="191" t="s">
        <v>198</v>
      </c>
      <c r="D695" s="43"/>
      <c r="E695" s="128"/>
      <c r="F695" s="219">
        <v>38270</v>
      </c>
      <c r="G695" s="24" t="s">
        <v>1100</v>
      </c>
    </row>
    <row r="696" spans="1:7" ht="35.25" hidden="1" customHeight="1" outlineLevel="1" x14ac:dyDescent="0.2">
      <c r="A696" s="191">
        <v>657</v>
      </c>
      <c r="B696" s="207" t="s">
        <v>1361</v>
      </c>
      <c r="C696" s="191" t="s">
        <v>198</v>
      </c>
      <c r="D696" s="43"/>
      <c r="E696" s="128"/>
      <c r="F696" s="219">
        <v>10000</v>
      </c>
      <c r="G696" s="24" t="s">
        <v>1100</v>
      </c>
    </row>
    <row r="697" spans="1:7" ht="35.25" hidden="1" customHeight="1" outlineLevel="1" x14ac:dyDescent="0.2">
      <c r="A697" s="191">
        <v>658</v>
      </c>
      <c r="B697" s="207" t="s">
        <v>1365</v>
      </c>
      <c r="C697" s="191" t="s">
        <v>198</v>
      </c>
      <c r="D697" s="43"/>
      <c r="E697" s="128"/>
      <c r="F697" s="219">
        <v>4000</v>
      </c>
      <c r="G697" s="24" t="s">
        <v>1100</v>
      </c>
    </row>
    <row r="698" spans="1:7" ht="47.25" hidden="1" outlineLevel="1" x14ac:dyDescent="0.2">
      <c r="A698" s="191">
        <v>659</v>
      </c>
      <c r="B698" s="88" t="s">
        <v>1098</v>
      </c>
      <c r="C698" s="24" t="s">
        <v>280</v>
      </c>
      <c r="D698" s="149" t="s">
        <v>1099</v>
      </c>
      <c r="E698" s="110"/>
      <c r="F698" s="185">
        <v>5000</v>
      </c>
      <c r="G698" s="24" t="s">
        <v>1100</v>
      </c>
    </row>
    <row r="699" spans="1:7" ht="47.25" hidden="1" outlineLevel="1" x14ac:dyDescent="0.2">
      <c r="A699" s="191">
        <v>660</v>
      </c>
      <c r="B699" s="110" t="s">
        <v>1101</v>
      </c>
      <c r="C699" s="24" t="s">
        <v>353</v>
      </c>
      <c r="D699" s="93" t="s">
        <v>1367</v>
      </c>
      <c r="E699" s="110"/>
      <c r="F699" s="185">
        <v>15000</v>
      </c>
      <c r="G699" s="24" t="s">
        <v>1100</v>
      </c>
    </row>
    <row r="700" spans="1:7" ht="52.5" hidden="1" customHeight="1" outlineLevel="1" x14ac:dyDescent="0.2">
      <c r="A700" s="191">
        <v>661</v>
      </c>
      <c r="B700" s="110" t="s">
        <v>1366</v>
      </c>
      <c r="C700" s="24" t="s">
        <v>353</v>
      </c>
      <c r="D700" s="93"/>
      <c r="E700" s="110"/>
      <c r="F700" s="185">
        <v>34000</v>
      </c>
      <c r="G700" s="24" t="s">
        <v>1100</v>
      </c>
    </row>
    <row r="701" spans="1:7" ht="63" hidden="1" outlineLevel="1" x14ac:dyDescent="0.2">
      <c r="A701" s="191">
        <v>662</v>
      </c>
      <c r="B701" s="88" t="s">
        <v>1102</v>
      </c>
      <c r="C701" s="24" t="s">
        <v>271</v>
      </c>
      <c r="D701" s="36"/>
      <c r="E701" s="123" t="s">
        <v>1103</v>
      </c>
      <c r="F701" s="185">
        <v>3000</v>
      </c>
      <c r="G701" s="24" t="s">
        <v>1100</v>
      </c>
    </row>
    <row r="702" spans="1:7" ht="78.75" hidden="1" outlineLevel="1" x14ac:dyDescent="0.2">
      <c r="A702" s="191">
        <v>663</v>
      </c>
      <c r="B702" s="110" t="s">
        <v>1104</v>
      </c>
      <c r="C702" s="24" t="s">
        <v>198</v>
      </c>
      <c r="D702" s="36"/>
      <c r="E702" s="110" t="s">
        <v>1105</v>
      </c>
      <c r="F702" s="185">
        <v>22000</v>
      </c>
      <c r="G702" s="24" t="s">
        <v>1100</v>
      </c>
    </row>
    <row r="703" spans="1:7" ht="31.5" hidden="1" outlineLevel="1" x14ac:dyDescent="0.2">
      <c r="A703" s="191">
        <v>664</v>
      </c>
      <c r="B703" s="110" t="s">
        <v>1106</v>
      </c>
      <c r="C703" s="24" t="s">
        <v>198</v>
      </c>
      <c r="D703" s="36"/>
      <c r="E703" s="110" t="s">
        <v>1106</v>
      </c>
      <c r="F703" s="185">
        <v>4000</v>
      </c>
      <c r="G703" s="24" t="s">
        <v>1100</v>
      </c>
    </row>
    <row r="704" spans="1:7" ht="31.5" hidden="1" outlineLevel="1" x14ac:dyDescent="0.2">
      <c r="A704" s="191">
        <v>665</v>
      </c>
      <c r="B704" s="110" t="s">
        <v>1107</v>
      </c>
      <c r="C704" s="24" t="s">
        <v>198</v>
      </c>
      <c r="D704" s="36"/>
      <c r="E704" s="110" t="s">
        <v>1107</v>
      </c>
      <c r="F704" s="185">
        <v>25000</v>
      </c>
      <c r="G704" s="24" t="s">
        <v>1100</v>
      </c>
    </row>
    <row r="705" spans="1:7" hidden="1" outlineLevel="1" x14ac:dyDescent="0.2">
      <c r="A705" s="191">
        <v>666</v>
      </c>
      <c r="B705" s="110" t="s">
        <v>1108</v>
      </c>
      <c r="C705" s="24">
        <v>2021</v>
      </c>
      <c r="D705" s="36"/>
      <c r="E705" s="110" t="s">
        <v>1108</v>
      </c>
      <c r="F705" s="185">
        <v>10000</v>
      </c>
      <c r="G705" s="24" t="s">
        <v>1100</v>
      </c>
    </row>
    <row r="706" spans="1:7" ht="47.25" hidden="1" outlineLevel="1" x14ac:dyDescent="0.2">
      <c r="A706" s="191">
        <v>667</v>
      </c>
      <c r="B706" s="88" t="s">
        <v>1109</v>
      </c>
      <c r="C706" s="24" t="s">
        <v>198</v>
      </c>
      <c r="D706" s="36"/>
      <c r="E706" s="105" t="s">
        <v>1111</v>
      </c>
      <c r="F706" s="185">
        <v>30000</v>
      </c>
      <c r="G706" s="24" t="s">
        <v>1100</v>
      </c>
    </row>
    <row r="707" spans="1:7" ht="31.5" hidden="1" outlineLevel="1" x14ac:dyDescent="0.2">
      <c r="A707" s="191">
        <v>668</v>
      </c>
      <c r="B707" s="88" t="s">
        <v>1110</v>
      </c>
      <c r="C707" s="24">
        <v>2021</v>
      </c>
      <c r="D707" s="36"/>
      <c r="E707" s="93" t="s">
        <v>1110</v>
      </c>
      <c r="F707" s="185">
        <v>5000</v>
      </c>
      <c r="G707" s="24" t="s">
        <v>1100</v>
      </c>
    </row>
    <row r="708" spans="1:7" ht="63" hidden="1" outlineLevel="1" x14ac:dyDescent="0.2">
      <c r="A708" s="191">
        <v>669</v>
      </c>
      <c r="B708" s="88" t="s">
        <v>1112</v>
      </c>
      <c r="C708" s="24" t="s">
        <v>198</v>
      </c>
      <c r="D708" s="36"/>
      <c r="E708" s="93" t="s">
        <v>1114</v>
      </c>
      <c r="F708" s="185">
        <v>20000</v>
      </c>
      <c r="G708" s="24" t="s">
        <v>1100</v>
      </c>
    </row>
    <row r="709" spans="1:7" ht="70.5" hidden="1" customHeight="1" outlineLevel="1" x14ac:dyDescent="0.2">
      <c r="A709" s="191">
        <v>670</v>
      </c>
      <c r="B709" s="88" t="s">
        <v>1113</v>
      </c>
      <c r="C709" s="24" t="s">
        <v>198</v>
      </c>
      <c r="D709" s="36"/>
      <c r="E709" s="110" t="s">
        <v>1115</v>
      </c>
      <c r="F709" s="185">
        <v>1500</v>
      </c>
      <c r="G709" s="24" t="s">
        <v>1100</v>
      </c>
    </row>
    <row r="710" spans="1:7" ht="69" hidden="1" customHeight="1" outlineLevel="1" x14ac:dyDescent="0.2">
      <c r="A710" s="191">
        <v>671</v>
      </c>
      <c r="B710" s="88" t="s">
        <v>1116</v>
      </c>
      <c r="C710" s="24" t="s">
        <v>198</v>
      </c>
      <c r="D710" s="36" t="s">
        <v>1117</v>
      </c>
      <c r="E710" s="110"/>
      <c r="F710" s="185">
        <v>458000</v>
      </c>
      <c r="G710" s="24" t="s">
        <v>1100</v>
      </c>
    </row>
    <row r="711" spans="1:7" ht="54" hidden="1" customHeight="1" outlineLevel="1" x14ac:dyDescent="0.2">
      <c r="A711" s="191">
        <v>672</v>
      </c>
      <c r="B711" s="110" t="s">
        <v>1118</v>
      </c>
      <c r="C711" s="24" t="s">
        <v>198</v>
      </c>
      <c r="D711" s="36"/>
      <c r="E711" s="110" t="s">
        <v>1119</v>
      </c>
      <c r="F711" s="185">
        <v>75000</v>
      </c>
      <c r="G711" s="24" t="s">
        <v>1100</v>
      </c>
    </row>
    <row r="712" spans="1:7" ht="27.75" customHeight="1" collapsed="1" x14ac:dyDescent="0.2">
      <c r="A712" s="160"/>
      <c r="B712" s="161" t="s">
        <v>1142</v>
      </c>
      <c r="C712" s="160"/>
      <c r="D712" s="56"/>
      <c r="E712" s="162"/>
      <c r="F712" s="186">
        <f>SUM(F713:F734)</f>
        <v>0</v>
      </c>
      <c r="G712" s="160"/>
    </row>
    <row r="713" spans="1:7" ht="47.25" hidden="1" outlineLevel="1" x14ac:dyDescent="0.2">
      <c r="A713" s="24">
        <v>673</v>
      </c>
      <c r="B713" s="110" t="s">
        <v>1120</v>
      </c>
      <c r="C713" s="24" t="s">
        <v>198</v>
      </c>
      <c r="D713" s="36"/>
      <c r="E713" s="36"/>
      <c r="F713" s="220"/>
      <c r="G713" s="24" t="s">
        <v>1142</v>
      </c>
    </row>
    <row r="714" spans="1:7" ht="63" hidden="1" outlineLevel="1" x14ac:dyDescent="0.2">
      <c r="A714" s="24">
        <v>674</v>
      </c>
      <c r="B714" s="110" t="s">
        <v>1121</v>
      </c>
      <c r="C714" s="24" t="s">
        <v>198</v>
      </c>
      <c r="D714" s="36"/>
      <c r="E714" s="36"/>
      <c r="F714" s="220"/>
      <c r="G714" s="24" t="s">
        <v>1142</v>
      </c>
    </row>
    <row r="715" spans="1:7" ht="78.75" hidden="1" outlineLevel="1" x14ac:dyDescent="0.2">
      <c r="A715" s="24">
        <v>675</v>
      </c>
      <c r="B715" s="110" t="s">
        <v>1122</v>
      </c>
      <c r="C715" s="24" t="s">
        <v>198</v>
      </c>
      <c r="D715" s="36"/>
      <c r="E715" s="36"/>
      <c r="F715" s="220"/>
      <c r="G715" s="24" t="s">
        <v>1142</v>
      </c>
    </row>
    <row r="716" spans="1:7" ht="47.25" hidden="1" outlineLevel="1" x14ac:dyDescent="0.2">
      <c r="A716" s="24">
        <v>676</v>
      </c>
      <c r="B716" s="110" t="s">
        <v>1123</v>
      </c>
      <c r="C716" s="24" t="s">
        <v>198</v>
      </c>
      <c r="D716" s="36"/>
      <c r="E716" s="36"/>
      <c r="F716" s="220"/>
      <c r="G716" s="24" t="s">
        <v>1142</v>
      </c>
    </row>
    <row r="717" spans="1:7" ht="47.25" hidden="1" outlineLevel="1" x14ac:dyDescent="0.2">
      <c r="A717" s="24">
        <v>677</v>
      </c>
      <c r="B717" s="110" t="s">
        <v>1124</v>
      </c>
      <c r="C717" s="24" t="s">
        <v>198</v>
      </c>
      <c r="D717" s="36"/>
      <c r="E717" s="36"/>
      <c r="F717" s="220"/>
      <c r="G717" s="24" t="s">
        <v>1142</v>
      </c>
    </row>
    <row r="718" spans="1:7" ht="47.25" hidden="1" outlineLevel="1" x14ac:dyDescent="0.2">
      <c r="A718" s="24">
        <v>678</v>
      </c>
      <c r="B718" s="110" t="s">
        <v>1125</v>
      </c>
      <c r="C718" s="24" t="s">
        <v>198</v>
      </c>
      <c r="D718" s="36"/>
      <c r="E718" s="36"/>
      <c r="F718" s="220"/>
      <c r="G718" s="24" t="s">
        <v>1142</v>
      </c>
    </row>
    <row r="719" spans="1:7" ht="63" hidden="1" outlineLevel="1" x14ac:dyDescent="0.2">
      <c r="A719" s="24">
        <v>679</v>
      </c>
      <c r="B719" s="110" t="s">
        <v>1126</v>
      </c>
      <c r="C719" s="24" t="s">
        <v>198</v>
      </c>
      <c r="D719" s="36"/>
      <c r="E719" s="36"/>
      <c r="F719" s="220"/>
      <c r="G719" s="24" t="s">
        <v>1142</v>
      </c>
    </row>
    <row r="720" spans="1:7" ht="47.25" hidden="1" outlineLevel="1" x14ac:dyDescent="0.2">
      <c r="A720" s="24">
        <v>680</v>
      </c>
      <c r="B720" s="110" t="s">
        <v>1127</v>
      </c>
      <c r="C720" s="24" t="s">
        <v>198</v>
      </c>
      <c r="D720" s="36"/>
      <c r="E720" s="36"/>
      <c r="F720" s="220"/>
      <c r="G720" s="24" t="s">
        <v>1142</v>
      </c>
    </row>
    <row r="721" spans="1:7" ht="31.5" hidden="1" outlineLevel="1" x14ac:dyDescent="0.2">
      <c r="A721" s="24">
        <v>681</v>
      </c>
      <c r="B721" s="110" t="s">
        <v>1128</v>
      </c>
      <c r="C721" s="24" t="s">
        <v>198</v>
      </c>
      <c r="D721" s="36"/>
      <c r="E721" s="36"/>
      <c r="F721" s="220"/>
      <c r="G721" s="24" t="s">
        <v>1142</v>
      </c>
    </row>
    <row r="722" spans="1:7" ht="94.5" hidden="1" outlineLevel="1" x14ac:dyDescent="0.2">
      <c r="A722" s="24">
        <v>682</v>
      </c>
      <c r="B722" s="110" t="s">
        <v>1129</v>
      </c>
      <c r="C722" s="24" t="s">
        <v>198</v>
      </c>
      <c r="D722" s="36"/>
      <c r="E722" s="36"/>
      <c r="F722" s="220"/>
      <c r="G722" s="24" t="s">
        <v>1142</v>
      </c>
    </row>
    <row r="723" spans="1:7" ht="141.75" hidden="1" outlineLevel="1" x14ac:dyDescent="0.2">
      <c r="A723" s="24">
        <v>683</v>
      </c>
      <c r="B723" s="110" t="s">
        <v>1130</v>
      </c>
      <c r="C723" s="24" t="s">
        <v>198</v>
      </c>
      <c r="D723" s="36"/>
      <c r="E723" s="36"/>
      <c r="F723" s="220"/>
      <c r="G723" s="24" t="s">
        <v>1142</v>
      </c>
    </row>
    <row r="724" spans="1:7" ht="63" hidden="1" outlineLevel="1" x14ac:dyDescent="0.2">
      <c r="A724" s="24">
        <v>684</v>
      </c>
      <c r="B724" s="110" t="s">
        <v>1131</v>
      </c>
      <c r="C724" s="24" t="s">
        <v>198</v>
      </c>
      <c r="D724" s="36"/>
      <c r="E724" s="36"/>
      <c r="F724" s="220"/>
      <c r="G724" s="24" t="s">
        <v>1142</v>
      </c>
    </row>
    <row r="725" spans="1:7" ht="63" hidden="1" outlineLevel="1" x14ac:dyDescent="0.2">
      <c r="A725" s="24">
        <v>685</v>
      </c>
      <c r="B725" s="110" t="s">
        <v>1132</v>
      </c>
      <c r="C725" s="24" t="s">
        <v>198</v>
      </c>
      <c r="D725" s="36"/>
      <c r="E725" s="36"/>
      <c r="F725" s="220"/>
      <c r="G725" s="24" t="s">
        <v>1142</v>
      </c>
    </row>
    <row r="726" spans="1:7" ht="126" hidden="1" outlineLevel="1" x14ac:dyDescent="0.2">
      <c r="A726" s="24">
        <v>686</v>
      </c>
      <c r="B726" s="110" t="s">
        <v>1133</v>
      </c>
      <c r="C726" s="24" t="s">
        <v>198</v>
      </c>
      <c r="D726" s="36"/>
      <c r="E726" s="36"/>
      <c r="F726" s="185"/>
      <c r="G726" s="24" t="s">
        <v>1142</v>
      </c>
    </row>
    <row r="727" spans="1:7" ht="78.75" hidden="1" outlineLevel="1" x14ac:dyDescent="0.2">
      <c r="A727" s="24">
        <v>687</v>
      </c>
      <c r="B727" s="110" t="s">
        <v>1134</v>
      </c>
      <c r="C727" s="24" t="s">
        <v>198</v>
      </c>
      <c r="D727" s="36"/>
      <c r="E727" s="36"/>
      <c r="F727" s="185"/>
      <c r="G727" s="24" t="s">
        <v>1142</v>
      </c>
    </row>
    <row r="728" spans="1:7" ht="63" hidden="1" outlineLevel="1" x14ac:dyDescent="0.2">
      <c r="A728" s="24">
        <v>688</v>
      </c>
      <c r="B728" s="110" t="s">
        <v>1135</v>
      </c>
      <c r="C728" s="24" t="s">
        <v>198</v>
      </c>
      <c r="D728" s="36"/>
      <c r="E728" s="36"/>
      <c r="F728" s="185"/>
      <c r="G728" s="24" t="s">
        <v>1142</v>
      </c>
    </row>
    <row r="729" spans="1:7" ht="47.25" hidden="1" outlineLevel="1" x14ac:dyDescent="0.2">
      <c r="A729" s="24">
        <v>689</v>
      </c>
      <c r="B729" s="110" t="s">
        <v>1136</v>
      </c>
      <c r="C729" s="24" t="s">
        <v>198</v>
      </c>
      <c r="D729" s="36"/>
      <c r="E729" s="36"/>
      <c r="F729" s="185"/>
      <c r="G729" s="24" t="s">
        <v>1142</v>
      </c>
    </row>
    <row r="730" spans="1:7" ht="47.25" hidden="1" outlineLevel="1" x14ac:dyDescent="0.2">
      <c r="A730" s="24">
        <v>690</v>
      </c>
      <c r="B730" s="110" t="s">
        <v>1137</v>
      </c>
      <c r="C730" s="24" t="s">
        <v>198</v>
      </c>
      <c r="D730" s="36"/>
      <c r="E730" s="36"/>
      <c r="F730" s="185"/>
      <c r="G730" s="24" t="s">
        <v>1142</v>
      </c>
    </row>
    <row r="731" spans="1:7" ht="47.25" hidden="1" outlineLevel="1" x14ac:dyDescent="0.2">
      <c r="A731" s="24">
        <v>691</v>
      </c>
      <c r="B731" s="110" t="s">
        <v>1138</v>
      </c>
      <c r="C731" s="24" t="s">
        <v>198</v>
      </c>
      <c r="D731" s="36"/>
      <c r="E731" s="36"/>
      <c r="F731" s="185"/>
      <c r="G731" s="24" t="s">
        <v>1142</v>
      </c>
    </row>
    <row r="732" spans="1:7" ht="31.5" hidden="1" outlineLevel="1" x14ac:dyDescent="0.2">
      <c r="A732" s="24">
        <v>692</v>
      </c>
      <c r="B732" s="110" t="s">
        <v>1139</v>
      </c>
      <c r="C732" s="24" t="s">
        <v>198</v>
      </c>
      <c r="D732" s="36"/>
      <c r="E732" s="36"/>
      <c r="F732" s="185"/>
      <c r="G732" s="24" t="s">
        <v>1142</v>
      </c>
    </row>
    <row r="733" spans="1:7" ht="31.5" hidden="1" outlineLevel="1" x14ac:dyDescent="0.2">
      <c r="A733" s="24">
        <v>693</v>
      </c>
      <c r="B733" s="110" t="s">
        <v>1140</v>
      </c>
      <c r="C733" s="24" t="s">
        <v>198</v>
      </c>
      <c r="D733" s="36"/>
      <c r="E733" s="36"/>
      <c r="F733" s="185"/>
      <c r="G733" s="24" t="s">
        <v>1142</v>
      </c>
    </row>
    <row r="734" spans="1:7" ht="31.5" hidden="1" outlineLevel="1" x14ac:dyDescent="0.2">
      <c r="A734" s="24">
        <v>694</v>
      </c>
      <c r="B734" s="110" t="s">
        <v>1141</v>
      </c>
      <c r="C734" s="24" t="s">
        <v>198</v>
      </c>
      <c r="D734" s="36"/>
      <c r="E734" s="36"/>
      <c r="F734" s="185"/>
      <c r="G734" s="24" t="s">
        <v>1142</v>
      </c>
    </row>
    <row r="735" spans="1:7" ht="27.75" customHeight="1" collapsed="1" x14ac:dyDescent="0.2">
      <c r="A735" s="160"/>
      <c r="B735" s="161" t="s">
        <v>1171</v>
      </c>
      <c r="C735" s="160"/>
      <c r="D735" s="56"/>
      <c r="E735" s="56"/>
      <c r="F735" s="186">
        <f>SUM(F736:F768)</f>
        <v>1093748</v>
      </c>
      <c r="G735" s="160"/>
    </row>
    <row r="736" spans="1:7" ht="31.5" hidden="1" outlineLevel="1" x14ac:dyDescent="0.2">
      <c r="A736" s="24">
        <v>695</v>
      </c>
      <c r="B736" s="110" t="s">
        <v>1143</v>
      </c>
      <c r="C736" s="24" t="s">
        <v>378</v>
      </c>
      <c r="D736" s="36"/>
      <c r="E736" s="36"/>
      <c r="F736" s="185">
        <v>800</v>
      </c>
      <c r="G736" s="24" t="s">
        <v>1171</v>
      </c>
    </row>
    <row r="737" spans="1:7" ht="31.5" hidden="1" outlineLevel="1" x14ac:dyDescent="0.2">
      <c r="A737" s="24">
        <v>696</v>
      </c>
      <c r="B737" s="110" t="s">
        <v>1144</v>
      </c>
      <c r="C737" s="24" t="s">
        <v>198</v>
      </c>
      <c r="D737" s="36"/>
      <c r="E737" s="36"/>
      <c r="F737" s="185">
        <v>74600</v>
      </c>
      <c r="G737" s="24" t="s">
        <v>1171</v>
      </c>
    </row>
    <row r="738" spans="1:7" ht="31.5" hidden="1" outlineLevel="1" x14ac:dyDescent="0.2">
      <c r="A738" s="24">
        <v>697</v>
      </c>
      <c r="B738" s="110" t="s">
        <v>1145</v>
      </c>
      <c r="C738" s="24" t="s">
        <v>198</v>
      </c>
      <c r="D738" s="36"/>
      <c r="E738" s="36"/>
      <c r="F738" s="185">
        <v>87000</v>
      </c>
      <c r="G738" s="24" t="s">
        <v>1171</v>
      </c>
    </row>
    <row r="739" spans="1:7" ht="47.25" hidden="1" outlineLevel="1" x14ac:dyDescent="0.2">
      <c r="A739" s="24">
        <v>698</v>
      </c>
      <c r="B739" s="110" t="s">
        <v>1146</v>
      </c>
      <c r="C739" s="24" t="s">
        <v>300</v>
      </c>
      <c r="D739" s="36"/>
      <c r="E739" s="36"/>
      <c r="F739" s="185">
        <v>120000</v>
      </c>
      <c r="G739" s="24" t="s">
        <v>1171</v>
      </c>
    </row>
    <row r="740" spans="1:7" ht="31.5" hidden="1" outlineLevel="1" x14ac:dyDescent="0.2">
      <c r="A740" s="24">
        <v>699</v>
      </c>
      <c r="B740" s="110" t="s">
        <v>1147</v>
      </c>
      <c r="C740" s="24" t="s">
        <v>266</v>
      </c>
      <c r="D740" s="36"/>
      <c r="E740" s="36"/>
      <c r="F740" s="185">
        <v>45000</v>
      </c>
      <c r="G740" s="24" t="s">
        <v>1171</v>
      </c>
    </row>
    <row r="741" spans="1:7" ht="31.5" hidden="1" outlineLevel="1" x14ac:dyDescent="0.2">
      <c r="A741" s="24">
        <v>700</v>
      </c>
      <c r="B741" s="110" t="s">
        <v>207</v>
      </c>
      <c r="C741" s="24" t="s">
        <v>198</v>
      </c>
      <c r="D741" s="36"/>
      <c r="E741" s="36"/>
      <c r="F741" s="185">
        <v>20000</v>
      </c>
      <c r="G741" s="24" t="s">
        <v>1171</v>
      </c>
    </row>
    <row r="742" spans="1:7" ht="31.5" hidden="1" outlineLevel="1" x14ac:dyDescent="0.2">
      <c r="A742" s="24">
        <v>701</v>
      </c>
      <c r="B742" s="110" t="s">
        <v>1148</v>
      </c>
      <c r="C742" s="24" t="s">
        <v>271</v>
      </c>
      <c r="D742" s="36"/>
      <c r="E742" s="36"/>
      <c r="F742" s="185">
        <v>20000</v>
      </c>
      <c r="G742" s="24" t="s">
        <v>1171</v>
      </c>
    </row>
    <row r="743" spans="1:7" ht="31.5" hidden="1" outlineLevel="1" x14ac:dyDescent="0.2">
      <c r="A743" s="24">
        <v>702</v>
      </c>
      <c r="B743" s="110" t="s">
        <v>1149</v>
      </c>
      <c r="C743" s="24" t="s">
        <v>771</v>
      </c>
      <c r="D743" s="36"/>
      <c r="E743" s="36"/>
      <c r="F743" s="185">
        <v>51000</v>
      </c>
      <c r="G743" s="24" t="s">
        <v>1171</v>
      </c>
    </row>
    <row r="744" spans="1:7" hidden="1" outlineLevel="1" x14ac:dyDescent="0.2">
      <c r="A744" s="24">
        <v>703</v>
      </c>
      <c r="B744" s="110" t="s">
        <v>1151</v>
      </c>
      <c r="C744" s="24" t="s">
        <v>861</v>
      </c>
      <c r="D744" s="36"/>
      <c r="E744" s="36"/>
      <c r="F744" s="185">
        <v>12000</v>
      </c>
      <c r="G744" s="24" t="s">
        <v>1171</v>
      </c>
    </row>
    <row r="745" spans="1:7" hidden="1" outlineLevel="1" x14ac:dyDescent="0.2">
      <c r="A745" s="24">
        <v>704</v>
      </c>
      <c r="B745" s="110" t="s">
        <v>1152</v>
      </c>
      <c r="C745" s="24" t="s">
        <v>300</v>
      </c>
      <c r="D745" s="36"/>
      <c r="E745" s="36"/>
      <c r="F745" s="185">
        <v>12000</v>
      </c>
      <c r="G745" s="24" t="s">
        <v>1171</v>
      </c>
    </row>
    <row r="746" spans="1:7" ht="31.5" hidden="1" outlineLevel="1" x14ac:dyDescent="0.2">
      <c r="A746" s="24">
        <v>705</v>
      </c>
      <c r="B746" s="110" t="s">
        <v>1153</v>
      </c>
      <c r="C746" s="24" t="s">
        <v>271</v>
      </c>
      <c r="D746" s="36"/>
      <c r="E746" s="36"/>
      <c r="F746" s="185">
        <v>5000</v>
      </c>
      <c r="G746" s="24" t="s">
        <v>1171</v>
      </c>
    </row>
    <row r="747" spans="1:7" ht="31.5" hidden="1" outlineLevel="1" x14ac:dyDescent="0.2">
      <c r="A747" s="24">
        <v>706</v>
      </c>
      <c r="B747" s="110" t="s">
        <v>1154</v>
      </c>
      <c r="C747" s="24" t="s">
        <v>198</v>
      </c>
      <c r="D747" s="36"/>
      <c r="E747" s="36"/>
      <c r="F747" s="185">
        <v>200000</v>
      </c>
      <c r="G747" s="24" t="s">
        <v>1171</v>
      </c>
    </row>
    <row r="748" spans="1:7" ht="31.5" hidden="1" outlineLevel="1" x14ac:dyDescent="0.2">
      <c r="A748" s="24">
        <v>707</v>
      </c>
      <c r="B748" s="110" t="s">
        <v>1155</v>
      </c>
      <c r="C748" s="24" t="s">
        <v>198</v>
      </c>
      <c r="D748" s="36"/>
      <c r="E748" s="36"/>
      <c r="F748" s="185">
        <v>50000</v>
      </c>
      <c r="G748" s="24" t="s">
        <v>1171</v>
      </c>
    </row>
    <row r="749" spans="1:7" hidden="1" outlineLevel="1" x14ac:dyDescent="0.2">
      <c r="A749" s="24">
        <v>708</v>
      </c>
      <c r="B749" s="110" t="s">
        <v>1156</v>
      </c>
      <c r="C749" s="24" t="s">
        <v>198</v>
      </c>
      <c r="D749" s="36"/>
      <c r="E749" s="36"/>
      <c r="F749" s="185">
        <v>25000</v>
      </c>
      <c r="G749" s="24" t="s">
        <v>1171</v>
      </c>
    </row>
    <row r="750" spans="1:7" ht="31.5" hidden="1" outlineLevel="1" x14ac:dyDescent="0.2">
      <c r="A750" s="24">
        <v>709</v>
      </c>
      <c r="B750" s="110" t="s">
        <v>1157</v>
      </c>
      <c r="C750" s="24" t="s">
        <v>198</v>
      </c>
      <c r="D750" s="36"/>
      <c r="E750" s="36"/>
      <c r="F750" s="185">
        <v>300</v>
      </c>
      <c r="G750" s="24" t="s">
        <v>1171</v>
      </c>
    </row>
    <row r="751" spans="1:7" ht="31.5" hidden="1" outlineLevel="1" x14ac:dyDescent="0.2">
      <c r="A751" s="24">
        <v>710</v>
      </c>
      <c r="B751" s="110" t="s">
        <v>1158</v>
      </c>
      <c r="C751" s="24" t="s">
        <v>198</v>
      </c>
      <c r="D751" s="36"/>
      <c r="E751" s="36"/>
      <c r="F751" s="185">
        <v>75000</v>
      </c>
      <c r="G751" s="24" t="s">
        <v>1171</v>
      </c>
    </row>
    <row r="752" spans="1:7" hidden="1" outlineLevel="1" x14ac:dyDescent="0.2">
      <c r="A752" s="24">
        <v>711</v>
      </c>
      <c r="B752" s="110" t="s">
        <v>1159</v>
      </c>
      <c r="C752" s="24" t="s">
        <v>198</v>
      </c>
      <c r="D752" s="36"/>
      <c r="E752" s="36"/>
      <c r="F752" s="185">
        <v>50000</v>
      </c>
      <c r="G752" s="24" t="s">
        <v>1171</v>
      </c>
    </row>
    <row r="753" spans="1:7" ht="31.5" hidden="1" outlineLevel="1" x14ac:dyDescent="0.2">
      <c r="A753" s="24">
        <v>712</v>
      </c>
      <c r="B753" s="110" t="s">
        <v>1160</v>
      </c>
      <c r="C753" s="24" t="s">
        <v>198</v>
      </c>
      <c r="D753" s="36"/>
      <c r="E753" s="36"/>
      <c r="F753" s="185">
        <v>1200</v>
      </c>
      <c r="G753" s="24" t="s">
        <v>1171</v>
      </c>
    </row>
    <row r="754" spans="1:7" hidden="1" outlineLevel="1" x14ac:dyDescent="0.2">
      <c r="A754" s="24">
        <v>713</v>
      </c>
      <c r="B754" s="110" t="s">
        <v>1368</v>
      </c>
      <c r="C754" s="24" t="s">
        <v>198</v>
      </c>
      <c r="D754" s="36"/>
      <c r="E754" s="36"/>
      <c r="F754" s="185">
        <v>8500</v>
      </c>
      <c r="G754" s="24" t="s">
        <v>1171</v>
      </c>
    </row>
    <row r="755" spans="1:7" ht="31.5" hidden="1" outlineLevel="1" x14ac:dyDescent="0.2">
      <c r="A755" s="24">
        <v>714</v>
      </c>
      <c r="B755" s="110" t="s">
        <v>1369</v>
      </c>
      <c r="C755" s="24" t="s">
        <v>198</v>
      </c>
      <c r="D755" s="36"/>
      <c r="E755" s="36"/>
      <c r="F755" s="185">
        <v>8000</v>
      </c>
      <c r="G755" s="24" t="s">
        <v>1171</v>
      </c>
    </row>
    <row r="756" spans="1:7" hidden="1" outlineLevel="1" x14ac:dyDescent="0.2">
      <c r="A756" s="24">
        <v>715</v>
      </c>
      <c r="B756" s="110" t="s">
        <v>1370</v>
      </c>
      <c r="C756" s="24" t="s">
        <v>198</v>
      </c>
      <c r="D756" s="36"/>
      <c r="E756" s="36"/>
      <c r="F756" s="185">
        <v>8500</v>
      </c>
      <c r="G756" s="24" t="s">
        <v>1171</v>
      </c>
    </row>
    <row r="757" spans="1:7" ht="31.5" hidden="1" outlineLevel="1" x14ac:dyDescent="0.2">
      <c r="A757" s="24">
        <v>716</v>
      </c>
      <c r="B757" s="110" t="s">
        <v>1371</v>
      </c>
      <c r="C757" s="24" t="s">
        <v>198</v>
      </c>
      <c r="D757" s="36"/>
      <c r="E757" s="36"/>
      <c r="F757" s="185">
        <v>9000</v>
      </c>
      <c r="G757" s="24" t="s">
        <v>1171</v>
      </c>
    </row>
    <row r="758" spans="1:7" ht="31.5" hidden="1" outlineLevel="1" x14ac:dyDescent="0.2">
      <c r="A758" s="24">
        <v>717</v>
      </c>
      <c r="B758" s="110" t="s">
        <v>1161</v>
      </c>
      <c r="C758" s="24" t="s">
        <v>198</v>
      </c>
      <c r="D758" s="36"/>
      <c r="E758" s="36"/>
      <c r="F758" s="185">
        <v>5000</v>
      </c>
      <c r="G758" s="24" t="s">
        <v>1171</v>
      </c>
    </row>
    <row r="759" spans="1:7" ht="47.25" hidden="1" outlineLevel="1" x14ac:dyDescent="0.2">
      <c r="A759" s="24">
        <v>718</v>
      </c>
      <c r="B759" s="110" t="s">
        <v>1162</v>
      </c>
      <c r="C759" s="24" t="s">
        <v>198</v>
      </c>
      <c r="D759" s="36"/>
      <c r="E759" s="36"/>
      <c r="F759" s="185">
        <v>58996</v>
      </c>
      <c r="G759" s="24" t="s">
        <v>1171</v>
      </c>
    </row>
    <row r="760" spans="1:7" ht="31.5" hidden="1" outlineLevel="1" x14ac:dyDescent="0.2">
      <c r="A760" s="24">
        <v>719</v>
      </c>
      <c r="B760" s="110" t="s">
        <v>1163</v>
      </c>
      <c r="C760" s="24" t="s">
        <v>198</v>
      </c>
      <c r="D760" s="36"/>
      <c r="E760" s="36"/>
      <c r="F760" s="185">
        <v>6000</v>
      </c>
      <c r="G760" s="24" t="s">
        <v>1171</v>
      </c>
    </row>
    <row r="761" spans="1:7" hidden="1" outlineLevel="1" x14ac:dyDescent="0.2">
      <c r="A761" s="24">
        <v>720</v>
      </c>
      <c r="B761" s="110" t="s">
        <v>1164</v>
      </c>
      <c r="C761" s="24" t="s">
        <v>198</v>
      </c>
      <c r="D761" s="36"/>
      <c r="E761" s="36"/>
      <c r="F761" s="185">
        <v>2600</v>
      </c>
      <c r="G761" s="24" t="s">
        <v>1171</v>
      </c>
    </row>
    <row r="762" spans="1:7" ht="47.25" hidden="1" outlineLevel="1" x14ac:dyDescent="0.2">
      <c r="A762" s="24">
        <v>721</v>
      </c>
      <c r="B762" s="110" t="s">
        <v>1165</v>
      </c>
      <c r="C762" s="24" t="s">
        <v>198</v>
      </c>
      <c r="D762" s="36"/>
      <c r="E762" s="36"/>
      <c r="F762" s="185">
        <v>33000</v>
      </c>
      <c r="G762" s="24" t="s">
        <v>1171</v>
      </c>
    </row>
    <row r="763" spans="1:7" ht="53.25" hidden="1" outlineLevel="1" x14ac:dyDescent="0.2">
      <c r="A763" s="24">
        <v>722</v>
      </c>
      <c r="B763" s="110" t="s">
        <v>1166</v>
      </c>
      <c r="C763" s="24" t="s">
        <v>198</v>
      </c>
      <c r="D763" s="36"/>
      <c r="E763" s="36"/>
      <c r="F763" s="185"/>
      <c r="G763" s="24" t="s">
        <v>1171</v>
      </c>
    </row>
    <row r="764" spans="1:7" ht="53.25" hidden="1" outlineLevel="1" x14ac:dyDescent="0.2">
      <c r="A764" s="24">
        <v>723</v>
      </c>
      <c r="B764" s="110" t="s">
        <v>1167</v>
      </c>
      <c r="C764" s="24" t="s">
        <v>198</v>
      </c>
      <c r="D764" s="36"/>
      <c r="E764" s="36"/>
      <c r="F764" s="185"/>
      <c r="G764" s="24" t="s">
        <v>1171</v>
      </c>
    </row>
    <row r="765" spans="1:7" ht="63" hidden="1" outlineLevel="1" x14ac:dyDescent="0.2">
      <c r="A765" s="24">
        <v>724</v>
      </c>
      <c r="B765" s="110" t="s">
        <v>1168</v>
      </c>
      <c r="C765" s="24" t="s">
        <v>271</v>
      </c>
      <c r="D765" s="36"/>
      <c r="E765" s="36"/>
      <c r="F765" s="185">
        <v>13500</v>
      </c>
      <c r="G765" s="24" t="s">
        <v>1171</v>
      </c>
    </row>
    <row r="766" spans="1:7" ht="31.5" hidden="1" outlineLevel="1" x14ac:dyDescent="0.2">
      <c r="A766" s="24">
        <v>725</v>
      </c>
      <c r="B766" s="110" t="s">
        <v>1169</v>
      </c>
      <c r="C766" s="24" t="s">
        <v>198</v>
      </c>
      <c r="D766" s="36"/>
      <c r="E766" s="36"/>
      <c r="F766" s="185">
        <v>40000</v>
      </c>
      <c r="G766" s="24" t="s">
        <v>1171</v>
      </c>
    </row>
    <row r="767" spans="1:7" ht="157.5" hidden="1" outlineLevel="1" x14ac:dyDescent="0.2">
      <c r="A767" s="24"/>
      <c r="B767" s="110" t="s">
        <v>1523</v>
      </c>
      <c r="C767" s="24" t="s">
        <v>1524</v>
      </c>
      <c r="D767" s="36" t="s">
        <v>1526</v>
      </c>
      <c r="E767" s="36" t="s">
        <v>1525</v>
      </c>
      <c r="F767" s="185">
        <v>44952</v>
      </c>
      <c r="G767" s="24" t="s">
        <v>1171</v>
      </c>
    </row>
    <row r="768" spans="1:7" ht="31.5" hidden="1" outlineLevel="1" x14ac:dyDescent="0.2">
      <c r="A768" s="24">
        <v>726</v>
      </c>
      <c r="B768" s="110" t="s">
        <v>1170</v>
      </c>
      <c r="C768" s="24" t="s">
        <v>198</v>
      </c>
      <c r="D768" s="36"/>
      <c r="E768" s="36"/>
      <c r="F768" s="185">
        <v>6800</v>
      </c>
      <c r="G768" s="24" t="s">
        <v>1171</v>
      </c>
    </row>
    <row r="769" spans="1:7" ht="26.25" customHeight="1" collapsed="1" x14ac:dyDescent="0.2">
      <c r="A769" s="160"/>
      <c r="B769" s="161" t="s">
        <v>1176</v>
      </c>
      <c r="C769" s="160"/>
      <c r="D769" s="56"/>
      <c r="E769" s="56"/>
      <c r="F769" s="186">
        <f>SUM(F770:F810)</f>
        <v>4634620</v>
      </c>
      <c r="G769" s="160"/>
    </row>
    <row r="770" spans="1:7" ht="47.25" hidden="1" outlineLevel="1" x14ac:dyDescent="0.2">
      <c r="A770" s="24">
        <v>727</v>
      </c>
      <c r="B770" s="110" t="s">
        <v>1175</v>
      </c>
      <c r="C770" s="24" t="s">
        <v>271</v>
      </c>
      <c r="D770" s="36"/>
      <c r="E770" s="36"/>
      <c r="F770" s="185">
        <v>30000</v>
      </c>
      <c r="G770" s="24" t="s">
        <v>1176</v>
      </c>
    </row>
    <row r="771" spans="1:7" ht="31.5" hidden="1" outlineLevel="1" x14ac:dyDescent="0.2">
      <c r="A771" s="24">
        <v>728</v>
      </c>
      <c r="B771" s="110" t="s">
        <v>1177</v>
      </c>
      <c r="C771" s="24" t="s">
        <v>271</v>
      </c>
      <c r="D771" s="36"/>
      <c r="E771" s="36"/>
      <c r="F771" s="185">
        <v>200000</v>
      </c>
      <c r="G771" s="24" t="s">
        <v>1176</v>
      </c>
    </row>
    <row r="772" spans="1:7" ht="31.5" hidden="1" outlineLevel="1" x14ac:dyDescent="0.2">
      <c r="A772" s="24">
        <v>729</v>
      </c>
      <c r="B772" s="110" t="s">
        <v>1178</v>
      </c>
      <c r="C772" s="24" t="s">
        <v>379</v>
      </c>
      <c r="D772" s="36"/>
      <c r="E772" s="36"/>
      <c r="F772" s="185">
        <v>60000</v>
      </c>
      <c r="G772" s="24" t="s">
        <v>1176</v>
      </c>
    </row>
    <row r="773" spans="1:7" ht="78.75" hidden="1" outlineLevel="1" x14ac:dyDescent="0.2">
      <c r="A773" s="24">
        <v>730</v>
      </c>
      <c r="B773" s="110" t="s">
        <v>1179</v>
      </c>
      <c r="C773" s="24" t="s">
        <v>198</v>
      </c>
      <c r="D773" s="36"/>
      <c r="E773" s="36"/>
      <c r="F773" s="185"/>
      <c r="G773" s="24" t="s">
        <v>1176</v>
      </c>
    </row>
    <row r="774" spans="1:7" ht="47.25" hidden="1" outlineLevel="1" x14ac:dyDescent="0.2">
      <c r="A774" s="24">
        <v>731</v>
      </c>
      <c r="B774" s="110" t="s">
        <v>1180</v>
      </c>
      <c r="C774" s="24" t="s">
        <v>198</v>
      </c>
      <c r="D774" s="36"/>
      <c r="E774" s="36"/>
      <c r="F774" s="185">
        <v>50000</v>
      </c>
      <c r="G774" s="24" t="s">
        <v>1176</v>
      </c>
    </row>
    <row r="775" spans="1:7" ht="31.5" hidden="1" outlineLevel="1" x14ac:dyDescent="0.2">
      <c r="A775" s="24">
        <v>732</v>
      </c>
      <c r="B775" s="110" t="s">
        <v>1181</v>
      </c>
      <c r="C775" s="24" t="s">
        <v>271</v>
      </c>
      <c r="D775" s="36"/>
      <c r="E775" s="36"/>
      <c r="F775" s="185">
        <v>10000</v>
      </c>
      <c r="G775" s="24" t="s">
        <v>1176</v>
      </c>
    </row>
    <row r="776" spans="1:7" ht="63" hidden="1" outlineLevel="1" x14ac:dyDescent="0.2">
      <c r="A776" s="24">
        <v>733</v>
      </c>
      <c r="B776" s="110" t="s">
        <v>1182</v>
      </c>
      <c r="C776" s="24" t="s">
        <v>913</v>
      </c>
      <c r="D776" s="36"/>
      <c r="E776" s="36"/>
      <c r="F776" s="185">
        <v>2790</v>
      </c>
      <c r="G776" s="24" t="s">
        <v>1176</v>
      </c>
    </row>
    <row r="777" spans="1:7" ht="47.25" hidden="1" outlineLevel="1" x14ac:dyDescent="0.2">
      <c r="A777" s="24">
        <v>734</v>
      </c>
      <c r="B777" s="110" t="s">
        <v>1183</v>
      </c>
      <c r="C777" s="24">
        <v>2021</v>
      </c>
      <c r="D777" s="36"/>
      <c r="E777" s="36"/>
      <c r="F777" s="185">
        <v>6800</v>
      </c>
      <c r="G777" s="24" t="s">
        <v>1176</v>
      </c>
    </row>
    <row r="778" spans="1:7" ht="31.5" hidden="1" outlineLevel="1" x14ac:dyDescent="0.2">
      <c r="A778" s="24">
        <v>735</v>
      </c>
      <c r="B778" s="110" t="s">
        <v>1184</v>
      </c>
      <c r="C778" s="24">
        <v>2021</v>
      </c>
      <c r="D778" s="36"/>
      <c r="E778" s="36"/>
      <c r="F778" s="185">
        <v>5900</v>
      </c>
      <c r="G778" s="24" t="s">
        <v>1176</v>
      </c>
    </row>
    <row r="779" spans="1:7" hidden="1" outlineLevel="1" x14ac:dyDescent="0.2">
      <c r="A779" s="24">
        <v>736</v>
      </c>
      <c r="B779" s="110" t="s">
        <v>1185</v>
      </c>
      <c r="C779" s="24" t="s">
        <v>198</v>
      </c>
      <c r="D779" s="36"/>
      <c r="E779" s="36"/>
      <c r="F779" s="185">
        <v>18500</v>
      </c>
      <c r="G779" s="24" t="s">
        <v>1176</v>
      </c>
    </row>
    <row r="780" spans="1:7" ht="47.25" hidden="1" outlineLevel="1" x14ac:dyDescent="0.2">
      <c r="A780" s="24">
        <v>737</v>
      </c>
      <c r="B780" s="110" t="s">
        <v>1186</v>
      </c>
      <c r="C780" s="24" t="s">
        <v>198</v>
      </c>
      <c r="D780" s="36"/>
      <c r="E780" s="36"/>
      <c r="F780" s="185">
        <v>500000</v>
      </c>
      <c r="G780" s="24" t="s">
        <v>1176</v>
      </c>
    </row>
    <row r="781" spans="1:7" ht="47.25" hidden="1" outlineLevel="1" x14ac:dyDescent="0.2">
      <c r="A781" s="24">
        <v>738</v>
      </c>
      <c r="B781" s="110" t="s">
        <v>1187</v>
      </c>
      <c r="C781" s="24">
        <v>2021</v>
      </c>
      <c r="D781" s="36"/>
      <c r="E781" s="36"/>
      <c r="F781" s="220">
        <v>3000</v>
      </c>
      <c r="G781" s="24" t="s">
        <v>1176</v>
      </c>
    </row>
    <row r="782" spans="1:7" ht="31.5" hidden="1" outlineLevel="1" x14ac:dyDescent="0.2">
      <c r="A782" s="24">
        <v>739</v>
      </c>
      <c r="B782" s="110" t="s">
        <v>1188</v>
      </c>
      <c r="C782" s="24" t="s">
        <v>271</v>
      </c>
      <c r="D782" s="36"/>
      <c r="E782" s="110"/>
      <c r="F782" s="185">
        <v>32920</v>
      </c>
      <c r="G782" s="24" t="s">
        <v>1176</v>
      </c>
    </row>
    <row r="783" spans="1:7" ht="31.5" hidden="1" outlineLevel="1" x14ac:dyDescent="0.2">
      <c r="A783" s="24">
        <v>740</v>
      </c>
      <c r="B783" s="110" t="s">
        <v>1189</v>
      </c>
      <c r="C783" s="24" t="s">
        <v>198</v>
      </c>
      <c r="D783" s="36"/>
      <c r="E783" s="110"/>
      <c r="F783" s="185">
        <v>3610</v>
      </c>
      <c r="G783" s="24" t="s">
        <v>1176</v>
      </c>
    </row>
    <row r="784" spans="1:7" hidden="1" outlineLevel="1" x14ac:dyDescent="0.2">
      <c r="A784" s="24">
        <v>741</v>
      </c>
      <c r="B784" s="110" t="s">
        <v>1190</v>
      </c>
      <c r="C784" s="24" t="s">
        <v>198</v>
      </c>
      <c r="D784" s="36"/>
      <c r="E784" s="110"/>
      <c r="F784" s="185">
        <v>5290</v>
      </c>
      <c r="G784" s="24" t="s">
        <v>1176</v>
      </c>
    </row>
    <row r="785" spans="1:7" ht="31.5" hidden="1" outlineLevel="1" x14ac:dyDescent="0.2">
      <c r="A785" s="24">
        <v>742</v>
      </c>
      <c r="B785" s="110" t="s">
        <v>1191</v>
      </c>
      <c r="C785" s="24" t="s">
        <v>198</v>
      </c>
      <c r="D785" s="36"/>
      <c r="E785" s="110"/>
      <c r="F785" s="185">
        <v>5500</v>
      </c>
      <c r="G785" s="24" t="s">
        <v>1176</v>
      </c>
    </row>
    <row r="786" spans="1:7" hidden="1" outlineLevel="1" x14ac:dyDescent="0.2">
      <c r="A786" s="24">
        <v>743</v>
      </c>
      <c r="B786" s="110" t="s">
        <v>1192</v>
      </c>
      <c r="C786" s="24" t="s">
        <v>198</v>
      </c>
      <c r="D786" s="36"/>
      <c r="E786" s="110"/>
      <c r="F786" s="185">
        <v>2500</v>
      </c>
      <c r="G786" s="24" t="s">
        <v>1176</v>
      </c>
    </row>
    <row r="787" spans="1:7" ht="31.5" hidden="1" outlineLevel="1" x14ac:dyDescent="0.2">
      <c r="A787" s="24">
        <v>744</v>
      </c>
      <c r="B787" s="110" t="s">
        <v>1193</v>
      </c>
      <c r="C787" s="24" t="s">
        <v>198</v>
      </c>
      <c r="D787" s="36"/>
      <c r="E787" s="110"/>
      <c r="F787" s="185">
        <v>10000</v>
      </c>
      <c r="G787" s="24" t="s">
        <v>1176</v>
      </c>
    </row>
    <row r="788" spans="1:7" ht="31.5" hidden="1" outlineLevel="1" x14ac:dyDescent="0.2">
      <c r="A788" s="24">
        <v>745</v>
      </c>
      <c r="B788" s="110" t="s">
        <v>1194</v>
      </c>
      <c r="C788" s="24" t="s">
        <v>198</v>
      </c>
      <c r="D788" s="36"/>
      <c r="E788" s="110"/>
      <c r="F788" s="185">
        <v>5000</v>
      </c>
      <c r="G788" s="24" t="s">
        <v>1176</v>
      </c>
    </row>
    <row r="789" spans="1:7" hidden="1" outlineLevel="1" x14ac:dyDescent="0.2">
      <c r="A789" s="24">
        <v>746</v>
      </c>
      <c r="B789" s="110" t="s">
        <v>1195</v>
      </c>
      <c r="C789" s="24" t="s">
        <v>198</v>
      </c>
      <c r="D789" s="36"/>
      <c r="E789" s="110"/>
      <c r="F789" s="185">
        <v>1180</v>
      </c>
      <c r="G789" s="24" t="s">
        <v>1176</v>
      </c>
    </row>
    <row r="790" spans="1:7" ht="47.25" hidden="1" outlineLevel="1" x14ac:dyDescent="0.2">
      <c r="A790" s="24">
        <v>747</v>
      </c>
      <c r="B790" s="110" t="s">
        <v>1196</v>
      </c>
      <c r="C790" s="24" t="s">
        <v>198</v>
      </c>
      <c r="D790" s="36"/>
      <c r="E790" s="110"/>
      <c r="F790" s="185">
        <v>30000</v>
      </c>
      <c r="G790" s="24" t="s">
        <v>1176</v>
      </c>
    </row>
    <row r="791" spans="1:7" ht="31.5" hidden="1" outlineLevel="1" x14ac:dyDescent="0.2">
      <c r="A791" s="24">
        <v>748</v>
      </c>
      <c r="B791" s="110" t="s">
        <v>1197</v>
      </c>
      <c r="C791" s="24">
        <v>2021</v>
      </c>
      <c r="D791" s="36"/>
      <c r="E791" s="110" t="s">
        <v>1200</v>
      </c>
      <c r="F791" s="185">
        <v>4882</v>
      </c>
      <c r="G791" s="24" t="s">
        <v>1176</v>
      </c>
    </row>
    <row r="792" spans="1:7" hidden="1" outlineLevel="1" x14ac:dyDescent="0.2">
      <c r="A792" s="24">
        <v>749</v>
      </c>
      <c r="B792" s="110" t="s">
        <v>1198</v>
      </c>
      <c r="C792" s="24" t="s">
        <v>198</v>
      </c>
      <c r="D792" s="36"/>
      <c r="E792" s="110"/>
      <c r="F792" s="185">
        <v>30000</v>
      </c>
      <c r="G792" s="24" t="s">
        <v>1176</v>
      </c>
    </row>
    <row r="793" spans="1:7" ht="47.25" hidden="1" outlineLevel="1" x14ac:dyDescent="0.2">
      <c r="A793" s="24">
        <v>750</v>
      </c>
      <c r="B793" s="110" t="s">
        <v>1199</v>
      </c>
      <c r="C793" s="24">
        <v>2021</v>
      </c>
      <c r="D793" s="36"/>
      <c r="E793" s="110" t="s">
        <v>1200</v>
      </c>
      <c r="F793" s="185">
        <v>5026</v>
      </c>
      <c r="G793" s="24" t="s">
        <v>1176</v>
      </c>
    </row>
    <row r="794" spans="1:7" ht="31.5" hidden="1" outlineLevel="1" x14ac:dyDescent="0.2">
      <c r="A794" s="24">
        <v>751</v>
      </c>
      <c r="B794" s="110" t="s">
        <v>1201</v>
      </c>
      <c r="C794" s="24" t="s">
        <v>340</v>
      </c>
      <c r="D794" s="36"/>
      <c r="E794" s="110"/>
      <c r="F794" s="185">
        <v>22106</v>
      </c>
      <c r="G794" s="24" t="s">
        <v>1176</v>
      </c>
    </row>
    <row r="795" spans="1:7" ht="63" hidden="1" outlineLevel="1" x14ac:dyDescent="0.2">
      <c r="A795" s="24">
        <v>752</v>
      </c>
      <c r="B795" s="110" t="s">
        <v>1202</v>
      </c>
      <c r="C795" s="24" t="s">
        <v>271</v>
      </c>
      <c r="D795" s="36"/>
      <c r="E795" s="110"/>
      <c r="F795" s="185">
        <v>9230</v>
      </c>
      <c r="G795" s="24" t="s">
        <v>1176</v>
      </c>
    </row>
    <row r="796" spans="1:7" ht="31.5" hidden="1" outlineLevel="1" x14ac:dyDescent="0.2">
      <c r="A796" s="24">
        <v>753</v>
      </c>
      <c r="B796" s="110" t="s">
        <v>1203</v>
      </c>
      <c r="C796" s="24">
        <v>2021</v>
      </c>
      <c r="D796" s="36"/>
      <c r="E796" s="110"/>
      <c r="F796" s="185">
        <v>17290</v>
      </c>
      <c r="G796" s="24" t="s">
        <v>1176</v>
      </c>
    </row>
    <row r="797" spans="1:7" ht="31.5" hidden="1" outlineLevel="1" x14ac:dyDescent="0.2">
      <c r="A797" s="24">
        <v>754</v>
      </c>
      <c r="B797" s="110" t="s">
        <v>1204</v>
      </c>
      <c r="C797" s="24" t="s">
        <v>340</v>
      </c>
      <c r="D797" s="36"/>
      <c r="E797" s="110"/>
      <c r="F797" s="185">
        <v>57952</v>
      </c>
      <c r="G797" s="24" t="s">
        <v>1176</v>
      </c>
    </row>
    <row r="798" spans="1:7" ht="47.25" hidden="1" outlineLevel="1" x14ac:dyDescent="0.2">
      <c r="A798" s="24">
        <v>755</v>
      </c>
      <c r="B798" s="110" t="s">
        <v>1205</v>
      </c>
      <c r="C798" s="24" t="s">
        <v>340</v>
      </c>
      <c r="D798" s="36"/>
      <c r="E798" s="110"/>
      <c r="F798" s="185">
        <v>29844</v>
      </c>
      <c r="G798" s="24" t="s">
        <v>1176</v>
      </c>
    </row>
    <row r="799" spans="1:7" ht="31.5" hidden="1" outlineLevel="1" x14ac:dyDescent="0.2">
      <c r="A799" s="24">
        <v>756</v>
      </c>
      <c r="B799" s="110" t="s">
        <v>1206</v>
      </c>
      <c r="C799" s="24" t="s">
        <v>340</v>
      </c>
      <c r="D799" s="36"/>
      <c r="E799" s="110"/>
      <c r="F799" s="185">
        <v>15000</v>
      </c>
      <c r="G799" s="24" t="s">
        <v>1176</v>
      </c>
    </row>
    <row r="800" spans="1:7" ht="31.5" hidden="1" outlineLevel="1" x14ac:dyDescent="0.2">
      <c r="A800" s="24">
        <v>757</v>
      </c>
      <c r="B800" s="110" t="s">
        <v>1207</v>
      </c>
      <c r="C800" s="24" t="s">
        <v>300</v>
      </c>
      <c r="D800" s="36"/>
      <c r="E800" s="110"/>
      <c r="F800" s="185"/>
      <c r="G800" s="24" t="s">
        <v>1176</v>
      </c>
    </row>
    <row r="801" spans="1:7" ht="31.5" hidden="1" outlineLevel="1" x14ac:dyDescent="0.2">
      <c r="A801" s="24">
        <v>758</v>
      </c>
      <c r="B801" s="110" t="s">
        <v>1208</v>
      </c>
      <c r="C801" s="24" t="s">
        <v>198</v>
      </c>
      <c r="D801" s="36"/>
      <c r="E801" s="110"/>
      <c r="F801" s="185">
        <v>496000</v>
      </c>
      <c r="G801" s="24" t="s">
        <v>1176</v>
      </c>
    </row>
    <row r="802" spans="1:7" ht="31.5" hidden="1" outlineLevel="1" x14ac:dyDescent="0.2">
      <c r="A802" s="24">
        <v>759</v>
      </c>
      <c r="B802" s="110" t="s">
        <v>1209</v>
      </c>
      <c r="C802" s="24" t="s">
        <v>198</v>
      </c>
      <c r="D802" s="36"/>
      <c r="E802" s="110" t="s">
        <v>1442</v>
      </c>
      <c r="F802" s="185">
        <v>1100000</v>
      </c>
      <c r="G802" s="24" t="s">
        <v>1176</v>
      </c>
    </row>
    <row r="803" spans="1:7" ht="31.5" hidden="1" outlineLevel="1" x14ac:dyDescent="0.2">
      <c r="A803" s="24">
        <v>760</v>
      </c>
      <c r="B803" s="110" t="s">
        <v>1210</v>
      </c>
      <c r="C803" s="24" t="s">
        <v>198</v>
      </c>
      <c r="D803" s="36"/>
      <c r="E803" s="110"/>
      <c r="F803" s="185">
        <v>572800</v>
      </c>
      <c r="G803" s="24" t="s">
        <v>1176</v>
      </c>
    </row>
    <row r="804" spans="1:7" ht="31.5" hidden="1" outlineLevel="1" x14ac:dyDescent="0.2">
      <c r="A804" s="24">
        <v>761</v>
      </c>
      <c r="B804" s="110" t="s">
        <v>1211</v>
      </c>
      <c r="C804" s="24" t="s">
        <v>198</v>
      </c>
      <c r="D804" s="36"/>
      <c r="E804" s="110"/>
      <c r="F804" s="185">
        <v>97060</v>
      </c>
      <c r="G804" s="24" t="s">
        <v>1176</v>
      </c>
    </row>
    <row r="805" spans="1:7" ht="31.5" hidden="1" outlineLevel="1" x14ac:dyDescent="0.2">
      <c r="A805" s="24">
        <v>762</v>
      </c>
      <c r="B805" s="110" t="s">
        <v>1212</v>
      </c>
      <c r="C805" s="24" t="s">
        <v>271</v>
      </c>
      <c r="D805" s="36"/>
      <c r="E805" s="110"/>
      <c r="F805" s="185">
        <v>200000</v>
      </c>
      <c r="G805" s="24" t="s">
        <v>1176</v>
      </c>
    </row>
    <row r="806" spans="1:7" ht="31.5" hidden="1" outlineLevel="1" x14ac:dyDescent="0.2">
      <c r="A806" s="24">
        <v>763</v>
      </c>
      <c r="B806" s="110" t="s">
        <v>1213</v>
      </c>
      <c r="C806" s="24" t="s">
        <v>271</v>
      </c>
      <c r="D806" s="36"/>
      <c r="E806" s="110"/>
      <c r="F806" s="185">
        <v>350000</v>
      </c>
      <c r="G806" s="24" t="s">
        <v>1176</v>
      </c>
    </row>
    <row r="807" spans="1:7" ht="31.5" hidden="1" outlineLevel="1" x14ac:dyDescent="0.2">
      <c r="A807" s="24">
        <v>764</v>
      </c>
      <c r="B807" s="110" t="s">
        <v>1214</v>
      </c>
      <c r="C807" s="24" t="s">
        <v>271</v>
      </c>
      <c r="D807" s="36"/>
      <c r="E807" s="110"/>
      <c r="F807" s="185"/>
      <c r="G807" s="24" t="s">
        <v>1176</v>
      </c>
    </row>
    <row r="808" spans="1:7" ht="31.5" hidden="1" outlineLevel="1" x14ac:dyDescent="0.2">
      <c r="A808" s="24">
        <v>765</v>
      </c>
      <c r="B808" s="110" t="s">
        <v>1215</v>
      </c>
      <c r="C808" s="24">
        <v>2021</v>
      </c>
      <c r="D808" s="36"/>
      <c r="E808" s="110"/>
      <c r="F808" s="185">
        <v>300000</v>
      </c>
      <c r="G808" s="24" t="s">
        <v>1176</v>
      </c>
    </row>
    <row r="809" spans="1:7" ht="31.5" hidden="1" outlineLevel="1" x14ac:dyDescent="0.2">
      <c r="A809" s="24">
        <v>766</v>
      </c>
      <c r="B809" s="110" t="s">
        <v>1216</v>
      </c>
      <c r="C809" s="24">
        <v>2021</v>
      </c>
      <c r="D809" s="36"/>
      <c r="E809" s="110"/>
      <c r="F809" s="185">
        <v>135440</v>
      </c>
      <c r="G809" s="24" t="s">
        <v>1176</v>
      </c>
    </row>
    <row r="810" spans="1:7" ht="31.5" hidden="1" outlineLevel="1" x14ac:dyDescent="0.2">
      <c r="A810" s="24">
        <v>767</v>
      </c>
      <c r="B810" s="110" t="s">
        <v>1217</v>
      </c>
      <c r="C810" s="24">
        <v>2021</v>
      </c>
      <c r="D810" s="36"/>
      <c r="E810" s="110"/>
      <c r="F810" s="185">
        <v>209000</v>
      </c>
      <c r="G810" s="24" t="s">
        <v>1176</v>
      </c>
    </row>
    <row r="811" spans="1:7" s="113" customFormat="1" collapsed="1" x14ac:dyDescent="0.2">
      <c r="A811" s="164"/>
      <c r="B811" s="161" t="s">
        <v>1219</v>
      </c>
      <c r="C811" s="164"/>
      <c r="D811" s="165"/>
      <c r="E811" s="161"/>
      <c r="F811" s="186">
        <f>SUM(F812:F822)</f>
        <v>70000</v>
      </c>
      <c r="G811" s="164"/>
    </row>
    <row r="812" spans="1:7" hidden="1" outlineLevel="1" x14ac:dyDescent="0.2">
      <c r="A812" s="24">
        <v>768</v>
      </c>
      <c r="B812" s="36" t="s">
        <v>1218</v>
      </c>
      <c r="C812" s="24" t="s">
        <v>266</v>
      </c>
      <c r="D812" s="36"/>
      <c r="E812" s="110"/>
      <c r="F812" s="185">
        <v>2000</v>
      </c>
      <c r="G812" s="24" t="s">
        <v>1219</v>
      </c>
    </row>
    <row r="813" spans="1:7" ht="63" hidden="1" outlineLevel="1" x14ac:dyDescent="0.2">
      <c r="A813" s="24">
        <v>769</v>
      </c>
      <c r="B813" s="36" t="s">
        <v>1220</v>
      </c>
      <c r="C813" s="24" t="s">
        <v>266</v>
      </c>
      <c r="D813" s="36"/>
      <c r="E813" s="123"/>
      <c r="F813" s="185">
        <v>5000</v>
      </c>
      <c r="G813" s="24" t="s">
        <v>1219</v>
      </c>
    </row>
    <row r="814" spans="1:7" ht="47.25" hidden="1" outlineLevel="1" x14ac:dyDescent="0.2">
      <c r="A814" s="24">
        <v>770</v>
      </c>
      <c r="B814" s="36" t="s">
        <v>1221</v>
      </c>
      <c r="C814" s="24" t="s">
        <v>300</v>
      </c>
      <c r="D814" s="36"/>
      <c r="E814" s="123" t="s">
        <v>1222</v>
      </c>
      <c r="F814" s="185">
        <v>13000</v>
      </c>
      <c r="G814" s="24" t="s">
        <v>1219</v>
      </c>
    </row>
    <row r="815" spans="1:7" ht="63" hidden="1" outlineLevel="1" x14ac:dyDescent="0.2">
      <c r="A815" s="24">
        <v>771</v>
      </c>
      <c r="B815" s="36" t="s">
        <v>1223</v>
      </c>
      <c r="C815" s="24" t="s">
        <v>300</v>
      </c>
      <c r="D815" s="36"/>
      <c r="E815" s="123" t="s">
        <v>1224</v>
      </c>
      <c r="F815" s="185">
        <v>5000</v>
      </c>
      <c r="G815" s="24" t="s">
        <v>1219</v>
      </c>
    </row>
    <row r="816" spans="1:7" ht="63" hidden="1" outlineLevel="1" x14ac:dyDescent="0.2">
      <c r="A816" s="24">
        <v>772</v>
      </c>
      <c r="B816" s="36" t="s">
        <v>1225</v>
      </c>
      <c r="C816" s="24" t="s">
        <v>378</v>
      </c>
      <c r="D816" s="36"/>
      <c r="E816" s="123" t="s">
        <v>1224</v>
      </c>
      <c r="F816" s="185">
        <v>5000</v>
      </c>
      <c r="G816" s="24" t="s">
        <v>1219</v>
      </c>
    </row>
    <row r="817" spans="1:7" ht="47.25" hidden="1" outlineLevel="1" x14ac:dyDescent="0.2">
      <c r="A817" s="24">
        <v>773</v>
      </c>
      <c r="B817" s="36" t="s">
        <v>1226</v>
      </c>
      <c r="C817" s="24" t="s">
        <v>266</v>
      </c>
      <c r="D817" s="36"/>
      <c r="E817" s="123" t="s">
        <v>1227</v>
      </c>
      <c r="F817" s="185">
        <v>5000</v>
      </c>
      <c r="G817" s="24" t="s">
        <v>1219</v>
      </c>
    </row>
    <row r="818" spans="1:7" ht="63" hidden="1" outlineLevel="1" x14ac:dyDescent="0.2">
      <c r="A818" s="24">
        <v>774</v>
      </c>
      <c r="B818" s="36" t="s">
        <v>1228</v>
      </c>
      <c r="C818" s="24" t="s">
        <v>266</v>
      </c>
      <c r="D818" s="36"/>
      <c r="E818" s="123" t="s">
        <v>1224</v>
      </c>
      <c r="F818" s="185">
        <v>5000</v>
      </c>
      <c r="G818" s="24" t="s">
        <v>1219</v>
      </c>
    </row>
    <row r="819" spans="1:7" ht="63" hidden="1" outlineLevel="1" x14ac:dyDescent="0.2">
      <c r="A819" s="24">
        <v>775</v>
      </c>
      <c r="B819" s="36" t="s">
        <v>1229</v>
      </c>
      <c r="C819" s="24" t="s">
        <v>300</v>
      </c>
      <c r="D819" s="36"/>
      <c r="E819" s="123" t="s">
        <v>1224</v>
      </c>
      <c r="F819" s="185">
        <v>5000</v>
      </c>
      <c r="G819" s="24" t="s">
        <v>1219</v>
      </c>
    </row>
    <row r="820" spans="1:7" ht="63" hidden="1" outlineLevel="1" x14ac:dyDescent="0.2">
      <c r="A820" s="24">
        <v>776</v>
      </c>
      <c r="B820" s="36" t="s">
        <v>1230</v>
      </c>
      <c r="C820" s="24" t="s">
        <v>266</v>
      </c>
      <c r="D820" s="36"/>
      <c r="E820" s="123" t="s">
        <v>1224</v>
      </c>
      <c r="F820" s="185">
        <v>5000</v>
      </c>
      <c r="G820" s="24" t="s">
        <v>1219</v>
      </c>
    </row>
    <row r="821" spans="1:7" ht="98.25" hidden="1" customHeight="1" outlineLevel="1" x14ac:dyDescent="0.2">
      <c r="A821" s="24">
        <v>777</v>
      </c>
      <c r="B821" s="36" t="s">
        <v>1231</v>
      </c>
      <c r="C821" s="24" t="s">
        <v>198</v>
      </c>
      <c r="D821" s="36"/>
      <c r="E821" s="123" t="s">
        <v>1232</v>
      </c>
      <c r="F821" s="185">
        <v>5000</v>
      </c>
      <c r="G821" s="24" t="s">
        <v>1219</v>
      </c>
    </row>
    <row r="822" spans="1:7" ht="120" hidden="1" customHeight="1" outlineLevel="1" x14ac:dyDescent="0.2">
      <c r="A822" s="24">
        <v>778</v>
      </c>
      <c r="B822" s="36" t="s">
        <v>1233</v>
      </c>
      <c r="C822" s="24" t="s">
        <v>266</v>
      </c>
      <c r="D822" s="36"/>
      <c r="E822" s="123" t="s">
        <v>1234</v>
      </c>
      <c r="F822" s="185">
        <v>15000</v>
      </c>
      <c r="G822" s="24" t="s">
        <v>1219</v>
      </c>
    </row>
    <row r="823" spans="1:7" collapsed="1" x14ac:dyDescent="0.2">
      <c r="A823" s="160"/>
      <c r="B823" s="165" t="s">
        <v>1372</v>
      </c>
      <c r="C823" s="160"/>
      <c r="D823" s="56"/>
      <c r="E823" s="162"/>
      <c r="F823" s="186">
        <f>SUM(F824:F827)</f>
        <v>240000</v>
      </c>
      <c r="G823" s="160"/>
    </row>
    <row r="824" spans="1:7" ht="47.25" hidden="1" outlineLevel="1" x14ac:dyDescent="0.2">
      <c r="A824" s="24">
        <v>779</v>
      </c>
      <c r="B824" s="36" t="s">
        <v>1373</v>
      </c>
      <c r="C824" s="24" t="s">
        <v>271</v>
      </c>
      <c r="D824" s="36"/>
      <c r="E824" s="110" t="s">
        <v>1374</v>
      </c>
      <c r="F824" s="153">
        <v>25000</v>
      </c>
      <c r="G824" s="24" t="s">
        <v>1372</v>
      </c>
    </row>
    <row r="825" spans="1:7" ht="47.25" hidden="1" outlineLevel="1" x14ac:dyDescent="0.2">
      <c r="A825" s="24">
        <v>780</v>
      </c>
      <c r="B825" s="36" t="s">
        <v>1375</v>
      </c>
      <c r="C825" s="24" t="s">
        <v>771</v>
      </c>
      <c r="D825" s="36"/>
      <c r="E825" s="110" t="s">
        <v>1377</v>
      </c>
      <c r="F825" s="153">
        <v>65000</v>
      </c>
      <c r="G825" s="24" t="s">
        <v>1372</v>
      </c>
    </row>
    <row r="826" spans="1:7" ht="31.5" hidden="1" outlineLevel="1" x14ac:dyDescent="0.2">
      <c r="A826" s="24">
        <v>781</v>
      </c>
      <c r="B826" s="36" t="s">
        <v>1376</v>
      </c>
      <c r="C826" s="24" t="s">
        <v>266</v>
      </c>
      <c r="D826" s="36"/>
      <c r="E826" s="110" t="s">
        <v>1379</v>
      </c>
      <c r="F826" s="153">
        <v>80000</v>
      </c>
      <c r="G826" s="24" t="s">
        <v>1372</v>
      </c>
    </row>
    <row r="827" spans="1:7" ht="47.25" hidden="1" outlineLevel="1" x14ac:dyDescent="0.2">
      <c r="A827" s="24">
        <v>782</v>
      </c>
      <c r="B827" s="36" t="s">
        <v>1378</v>
      </c>
      <c r="C827" s="24" t="s">
        <v>379</v>
      </c>
      <c r="D827" s="36"/>
      <c r="E827" s="110" t="s">
        <v>1380</v>
      </c>
      <c r="F827" s="153">
        <v>70000</v>
      </c>
      <c r="G827" s="24" t="s">
        <v>1372</v>
      </c>
    </row>
    <row r="828" spans="1:7" collapsed="1" x14ac:dyDescent="0.2">
      <c r="A828" s="160"/>
      <c r="B828" s="165" t="s">
        <v>1405</v>
      </c>
      <c r="C828" s="160"/>
      <c r="D828" s="56"/>
      <c r="E828" s="162"/>
      <c r="F828" s="186">
        <f>SUM(F829:F851)</f>
        <v>94923</v>
      </c>
      <c r="G828" s="160"/>
    </row>
    <row r="829" spans="1:7" ht="31.5" hidden="1" outlineLevel="1" x14ac:dyDescent="0.2">
      <c r="A829" s="24">
        <v>783</v>
      </c>
      <c r="B829" s="36" t="s">
        <v>1381</v>
      </c>
      <c r="C829" s="24" t="s">
        <v>280</v>
      </c>
      <c r="D829" s="36"/>
      <c r="E829" s="110"/>
      <c r="F829" s="153">
        <v>1950</v>
      </c>
      <c r="G829" s="24"/>
    </row>
    <row r="830" spans="1:7" ht="47.25" hidden="1" outlineLevel="1" x14ac:dyDescent="0.2">
      <c r="A830" s="24">
        <v>784</v>
      </c>
      <c r="B830" s="36" t="s">
        <v>1382</v>
      </c>
      <c r="C830" s="24" t="s">
        <v>198</v>
      </c>
      <c r="D830" s="36"/>
      <c r="E830" s="110"/>
      <c r="F830" s="153">
        <v>19000</v>
      </c>
      <c r="G830" s="24"/>
    </row>
    <row r="831" spans="1:7" hidden="1" outlineLevel="1" x14ac:dyDescent="0.2">
      <c r="A831" s="24">
        <v>785</v>
      </c>
      <c r="B831" s="36" t="s">
        <v>1383</v>
      </c>
      <c r="C831" s="24" t="s">
        <v>198</v>
      </c>
      <c r="D831" s="36"/>
      <c r="E831" s="110"/>
      <c r="F831" s="153">
        <v>9000</v>
      </c>
      <c r="G831" s="24"/>
    </row>
    <row r="832" spans="1:7" ht="47.25" hidden="1" outlineLevel="1" x14ac:dyDescent="0.2">
      <c r="A832" s="24">
        <v>786</v>
      </c>
      <c r="B832" s="36" t="s">
        <v>1384</v>
      </c>
      <c r="C832" s="24" t="s">
        <v>198</v>
      </c>
      <c r="D832" s="36"/>
      <c r="E832" s="110"/>
      <c r="F832" s="153">
        <v>5000</v>
      </c>
      <c r="G832" s="24"/>
    </row>
    <row r="833" spans="1:7" hidden="1" outlineLevel="1" x14ac:dyDescent="0.2">
      <c r="A833" s="24">
        <v>787</v>
      </c>
      <c r="B833" s="36" t="s">
        <v>1385</v>
      </c>
      <c r="C833" s="24" t="s">
        <v>198</v>
      </c>
      <c r="D833" s="36"/>
      <c r="E833" s="110"/>
      <c r="F833" s="153">
        <v>400</v>
      </c>
      <c r="G833" s="24"/>
    </row>
    <row r="834" spans="1:7" ht="31.5" hidden="1" outlineLevel="1" x14ac:dyDescent="0.2">
      <c r="A834" s="24">
        <v>788</v>
      </c>
      <c r="B834" s="36" t="s">
        <v>1386</v>
      </c>
      <c r="C834" s="24" t="s">
        <v>198</v>
      </c>
      <c r="D834" s="36"/>
      <c r="E834" s="110"/>
      <c r="F834" s="153">
        <v>500</v>
      </c>
      <c r="G834" s="24"/>
    </row>
    <row r="835" spans="1:7" ht="47.25" hidden="1" outlineLevel="1" x14ac:dyDescent="0.2">
      <c r="A835" s="24">
        <v>789</v>
      </c>
      <c r="B835" s="36" t="s">
        <v>1387</v>
      </c>
      <c r="C835" s="24" t="s">
        <v>198</v>
      </c>
      <c r="D835" s="36"/>
      <c r="E835" s="110"/>
      <c r="F835" s="153">
        <v>1008</v>
      </c>
      <c r="G835" s="24"/>
    </row>
    <row r="836" spans="1:7" hidden="1" outlineLevel="1" x14ac:dyDescent="0.2">
      <c r="A836" s="24">
        <v>790</v>
      </c>
      <c r="B836" s="36" t="s">
        <v>1388</v>
      </c>
      <c r="C836" s="24" t="s">
        <v>198</v>
      </c>
      <c r="D836" s="36"/>
      <c r="E836" s="110"/>
      <c r="F836" s="153">
        <v>4980</v>
      </c>
      <c r="G836" s="24"/>
    </row>
    <row r="837" spans="1:7" ht="31.5" hidden="1" outlineLevel="1" x14ac:dyDescent="0.2">
      <c r="A837" s="24">
        <v>791</v>
      </c>
      <c r="B837" s="36" t="s">
        <v>1389</v>
      </c>
      <c r="C837" s="24" t="s">
        <v>1390</v>
      </c>
      <c r="D837" s="36"/>
      <c r="E837" s="110"/>
      <c r="F837" s="153">
        <v>14000</v>
      </c>
      <c r="G837" s="24"/>
    </row>
    <row r="838" spans="1:7" ht="31.5" hidden="1" outlineLevel="1" x14ac:dyDescent="0.2">
      <c r="A838" s="24">
        <v>792</v>
      </c>
      <c r="B838" s="36" t="s">
        <v>1391</v>
      </c>
      <c r="C838" s="24">
        <v>2021</v>
      </c>
      <c r="D838" s="36"/>
      <c r="E838" s="110"/>
      <c r="F838" s="153">
        <v>600</v>
      </c>
      <c r="G838" s="24"/>
    </row>
    <row r="839" spans="1:7" ht="31.5" hidden="1" outlineLevel="1" x14ac:dyDescent="0.2">
      <c r="A839" s="24">
        <v>793</v>
      </c>
      <c r="B839" s="36" t="s">
        <v>1392</v>
      </c>
      <c r="C839" s="24">
        <v>2021</v>
      </c>
      <c r="D839" s="36"/>
      <c r="E839" s="110"/>
      <c r="F839" s="153">
        <v>2100</v>
      </c>
      <c r="G839" s="24"/>
    </row>
    <row r="840" spans="1:7" ht="31.5" hidden="1" outlineLevel="1" x14ac:dyDescent="0.2">
      <c r="A840" s="24">
        <v>794</v>
      </c>
      <c r="B840" s="36" t="s">
        <v>1393</v>
      </c>
      <c r="C840" s="24">
        <v>2021</v>
      </c>
      <c r="D840" s="36"/>
      <c r="E840" s="110"/>
      <c r="F840" s="153">
        <v>2600</v>
      </c>
      <c r="G840" s="24"/>
    </row>
    <row r="841" spans="1:7" ht="31.5" hidden="1" outlineLevel="1" x14ac:dyDescent="0.2">
      <c r="A841" s="24">
        <v>795</v>
      </c>
      <c r="B841" s="36" t="s">
        <v>1394</v>
      </c>
      <c r="C841" s="24">
        <v>2021</v>
      </c>
      <c r="D841" s="36"/>
      <c r="E841" s="110"/>
      <c r="F841" s="153">
        <v>1485</v>
      </c>
      <c r="G841" s="24"/>
    </row>
    <row r="842" spans="1:7" hidden="1" outlineLevel="1" x14ac:dyDescent="0.2">
      <c r="A842" s="24">
        <v>796</v>
      </c>
      <c r="B842" s="36" t="s">
        <v>1395</v>
      </c>
      <c r="C842" s="24" t="s">
        <v>198</v>
      </c>
      <c r="D842" s="36"/>
      <c r="E842" s="110"/>
      <c r="F842" s="153">
        <v>4000</v>
      </c>
      <c r="G842" s="24"/>
    </row>
    <row r="843" spans="1:7" hidden="1" outlineLevel="1" x14ac:dyDescent="0.2">
      <c r="A843" s="24">
        <v>797</v>
      </c>
      <c r="B843" s="36" t="s">
        <v>1396</v>
      </c>
      <c r="C843" s="24" t="s">
        <v>198</v>
      </c>
      <c r="D843" s="36"/>
      <c r="E843" s="110"/>
      <c r="F843" s="153">
        <v>2000</v>
      </c>
      <c r="G843" s="24"/>
    </row>
    <row r="844" spans="1:7" ht="47.25" hidden="1" outlineLevel="1" x14ac:dyDescent="0.2">
      <c r="A844" s="24">
        <v>798</v>
      </c>
      <c r="B844" s="36" t="s">
        <v>1397</v>
      </c>
      <c r="C844" s="24" t="s">
        <v>198</v>
      </c>
      <c r="D844" s="36"/>
      <c r="E844" s="110"/>
      <c r="F844" s="153">
        <v>4500</v>
      </c>
      <c r="G844" s="24"/>
    </row>
    <row r="845" spans="1:7" ht="110.25" hidden="1" outlineLevel="1" x14ac:dyDescent="0.2">
      <c r="A845" s="24">
        <v>799</v>
      </c>
      <c r="B845" s="36" t="s">
        <v>1398</v>
      </c>
      <c r="C845" s="24" t="s">
        <v>198</v>
      </c>
      <c r="D845" s="36"/>
      <c r="E845" s="110"/>
      <c r="F845" s="153">
        <v>6000</v>
      </c>
      <c r="G845" s="24"/>
    </row>
    <row r="846" spans="1:7" ht="31.5" hidden="1" outlineLevel="1" x14ac:dyDescent="0.2">
      <c r="A846" s="24">
        <v>800</v>
      </c>
      <c r="B846" s="36" t="s">
        <v>1399</v>
      </c>
      <c r="C846" s="24" t="s">
        <v>198</v>
      </c>
      <c r="D846" s="36"/>
      <c r="E846" s="110"/>
      <c r="F846" s="153">
        <v>4500</v>
      </c>
      <c r="G846" s="24"/>
    </row>
    <row r="847" spans="1:7" ht="31.5" hidden="1" outlineLevel="1" x14ac:dyDescent="0.2">
      <c r="A847" s="24">
        <v>801</v>
      </c>
      <c r="B847" s="36" t="s">
        <v>1400</v>
      </c>
      <c r="C847" s="24" t="s">
        <v>198</v>
      </c>
      <c r="D847" s="36"/>
      <c r="E847" s="110"/>
      <c r="F847" s="153">
        <v>200</v>
      </c>
      <c r="G847" s="24"/>
    </row>
    <row r="848" spans="1:7" ht="31.5" hidden="1" outlineLevel="1" x14ac:dyDescent="0.2">
      <c r="A848" s="24">
        <v>802</v>
      </c>
      <c r="B848" s="36" t="s">
        <v>1401</v>
      </c>
      <c r="C848" s="24" t="s">
        <v>271</v>
      </c>
      <c r="D848" s="36"/>
      <c r="E848" s="110"/>
      <c r="F848" s="153">
        <v>3500</v>
      </c>
      <c r="G848" s="24"/>
    </row>
    <row r="849" spans="1:7" ht="31.5" hidden="1" outlineLevel="1" x14ac:dyDescent="0.2">
      <c r="A849" s="24">
        <v>803</v>
      </c>
      <c r="B849" s="36" t="s">
        <v>1402</v>
      </c>
      <c r="C849" s="24" t="s">
        <v>271</v>
      </c>
      <c r="D849" s="36"/>
      <c r="E849" s="110"/>
      <c r="F849" s="153">
        <v>5100</v>
      </c>
      <c r="G849" s="24"/>
    </row>
    <row r="850" spans="1:7" hidden="1" outlineLevel="1" x14ac:dyDescent="0.2">
      <c r="A850" s="24">
        <v>804</v>
      </c>
      <c r="B850" s="36" t="s">
        <v>1403</v>
      </c>
      <c r="C850" s="24" t="s">
        <v>271</v>
      </c>
      <c r="D850" s="36"/>
      <c r="E850" s="110"/>
      <c r="F850" s="153">
        <v>2400</v>
      </c>
      <c r="G850" s="24"/>
    </row>
    <row r="851" spans="1:7" ht="31.5" hidden="1" outlineLevel="1" x14ac:dyDescent="0.2">
      <c r="A851" s="24">
        <v>805</v>
      </c>
      <c r="B851" s="36" t="s">
        <v>1404</v>
      </c>
      <c r="C851" s="24">
        <v>2021</v>
      </c>
      <c r="D851" s="36"/>
      <c r="E851" s="110"/>
      <c r="F851" s="153">
        <v>100</v>
      </c>
      <c r="G851" s="24"/>
    </row>
    <row r="852" spans="1:7" s="113" customFormat="1" collapsed="1" x14ac:dyDescent="0.2">
      <c r="A852" s="164"/>
      <c r="B852" s="165" t="s">
        <v>1412</v>
      </c>
      <c r="C852" s="164"/>
      <c r="D852" s="165"/>
      <c r="E852" s="161"/>
      <c r="F852" s="186">
        <f>SUM(F853)</f>
        <v>2696000</v>
      </c>
      <c r="G852" s="164"/>
    </row>
    <row r="853" spans="1:7" ht="126" hidden="1" outlineLevel="1" x14ac:dyDescent="0.2">
      <c r="A853" s="24">
        <v>806</v>
      </c>
      <c r="B853" s="36" t="s">
        <v>1413</v>
      </c>
      <c r="C853" s="24" t="s">
        <v>353</v>
      </c>
      <c r="D853" s="36"/>
      <c r="E853" s="110" t="s">
        <v>1414</v>
      </c>
      <c r="F853" s="153">
        <v>2696000</v>
      </c>
      <c r="G853" s="24" t="s">
        <v>1412</v>
      </c>
    </row>
    <row r="854" spans="1:7" ht="31.5" hidden="1" outlineLevel="1" x14ac:dyDescent="0.2">
      <c r="A854" s="24"/>
      <c r="B854" s="36" t="s">
        <v>1510</v>
      </c>
      <c r="C854" s="24"/>
      <c r="D854" s="36" t="s">
        <v>1512</v>
      </c>
      <c r="E854" s="110"/>
      <c r="F854" s="153"/>
      <c r="G854" s="24" t="s">
        <v>1511</v>
      </c>
    </row>
    <row r="855" spans="1:7" s="113" customFormat="1" collapsed="1" x14ac:dyDescent="0.2">
      <c r="A855" s="164"/>
      <c r="B855" s="165" t="s">
        <v>1415</v>
      </c>
      <c r="C855" s="164"/>
      <c r="D855" s="165"/>
      <c r="E855" s="161"/>
      <c r="F855" s="186">
        <f>SUM(F856)</f>
        <v>118000</v>
      </c>
      <c r="G855" s="164"/>
    </row>
    <row r="856" spans="1:7" ht="207" hidden="1" customHeight="1" outlineLevel="1" x14ac:dyDescent="0.2">
      <c r="A856" s="24"/>
      <c r="B856" s="36" t="s">
        <v>1416</v>
      </c>
      <c r="C856" s="24"/>
      <c r="D856" s="36" t="s">
        <v>1418</v>
      </c>
      <c r="E856" s="36" t="s">
        <v>1417</v>
      </c>
      <c r="F856" s="153">
        <v>118000</v>
      </c>
      <c r="G856" s="24" t="s">
        <v>1415</v>
      </c>
    </row>
    <row r="857" spans="1:7" ht="47.25" hidden="1" outlineLevel="1" x14ac:dyDescent="0.2">
      <c r="A857" s="24"/>
      <c r="B857" s="36" t="s">
        <v>1428</v>
      </c>
      <c r="C857" s="24" t="s">
        <v>283</v>
      </c>
      <c r="D857" s="36"/>
      <c r="E857" s="36" t="s">
        <v>1429</v>
      </c>
      <c r="F857" s="153"/>
      <c r="G857" s="24" t="s">
        <v>1415</v>
      </c>
    </row>
    <row r="858" spans="1:7" ht="47.25" hidden="1" outlineLevel="1" x14ac:dyDescent="0.2">
      <c r="A858" s="24"/>
      <c r="B858" s="36" t="s">
        <v>1430</v>
      </c>
      <c r="C858" s="24" t="s">
        <v>198</v>
      </c>
      <c r="D858" s="36"/>
      <c r="E858" s="36" t="s">
        <v>1513</v>
      </c>
      <c r="F858" s="153">
        <v>28800</v>
      </c>
      <c r="G858" s="24" t="s">
        <v>1415</v>
      </c>
    </row>
    <row r="859" spans="1:7" ht="47.25" hidden="1" outlineLevel="1" x14ac:dyDescent="0.2">
      <c r="A859" s="24"/>
      <c r="B859" s="36" t="s">
        <v>1431</v>
      </c>
      <c r="C859" s="24" t="s">
        <v>198</v>
      </c>
      <c r="D859" s="36"/>
      <c r="E859" s="36"/>
      <c r="F859" s="153"/>
      <c r="G859" s="24" t="s">
        <v>1415</v>
      </c>
    </row>
    <row r="860" spans="1:7" ht="39" hidden="1" customHeight="1" outlineLevel="1" x14ac:dyDescent="0.2">
      <c r="A860" s="24"/>
      <c r="B860" s="36" t="s">
        <v>1514</v>
      </c>
      <c r="C860" s="24" t="s">
        <v>198</v>
      </c>
      <c r="D860" s="36"/>
      <c r="E860" s="36"/>
      <c r="F860" s="153">
        <v>63188</v>
      </c>
      <c r="G860" s="24" t="s">
        <v>1415</v>
      </c>
    </row>
    <row r="861" spans="1:7" collapsed="1" x14ac:dyDescent="0.2">
      <c r="A861" s="164"/>
      <c r="B861" s="165" t="s">
        <v>1419</v>
      </c>
      <c r="C861" s="164"/>
      <c r="D861" s="165"/>
      <c r="E861" s="161"/>
      <c r="F861" s="186">
        <f>SUM(F862:F864)</f>
        <v>597500</v>
      </c>
      <c r="G861" s="164"/>
    </row>
    <row r="862" spans="1:7" ht="110.25" hidden="1" outlineLevel="1" x14ac:dyDescent="0.2">
      <c r="A862" s="24"/>
      <c r="B862" s="36" t="s">
        <v>1420</v>
      </c>
      <c r="C862" s="24" t="s">
        <v>300</v>
      </c>
      <c r="D862" s="36"/>
      <c r="E862" s="110" t="s">
        <v>1421</v>
      </c>
      <c r="F862" s="153">
        <v>73000</v>
      </c>
      <c r="G862" s="24" t="s">
        <v>1419</v>
      </c>
    </row>
    <row r="863" spans="1:7" ht="157.5" hidden="1" outlineLevel="1" x14ac:dyDescent="0.2">
      <c r="A863" s="24"/>
      <c r="B863" s="36" t="s">
        <v>1438</v>
      </c>
      <c r="C863" s="24" t="s">
        <v>300</v>
      </c>
      <c r="D863" s="36"/>
      <c r="E863" s="110" t="s">
        <v>1440</v>
      </c>
      <c r="F863" s="153">
        <v>480000</v>
      </c>
      <c r="G863" s="24" t="s">
        <v>1419</v>
      </c>
    </row>
    <row r="864" spans="1:7" ht="110.25" hidden="1" outlineLevel="1" x14ac:dyDescent="0.2">
      <c r="A864" s="24"/>
      <c r="B864" s="36" t="s">
        <v>1439</v>
      </c>
      <c r="C864" s="24" t="s">
        <v>377</v>
      </c>
      <c r="D864" s="36"/>
      <c r="E864" s="110" t="s">
        <v>1441</v>
      </c>
      <c r="F864" s="153">
        <v>44500</v>
      </c>
      <c r="G864" s="24" t="s">
        <v>1419</v>
      </c>
    </row>
    <row r="865" spans="1:7" collapsed="1" x14ac:dyDescent="0.2">
      <c r="A865" s="164"/>
      <c r="B865" s="165" t="s">
        <v>1422</v>
      </c>
      <c r="C865" s="164"/>
      <c r="D865" s="165"/>
      <c r="E865" s="161"/>
      <c r="F865" s="186">
        <f>SUM(F866)</f>
        <v>25000</v>
      </c>
      <c r="G865" s="164"/>
    </row>
    <row r="866" spans="1:7" ht="63" hidden="1" outlineLevel="1" x14ac:dyDescent="0.2">
      <c r="A866" s="24"/>
      <c r="B866" s="36" t="s">
        <v>1423</v>
      </c>
      <c r="C866" s="24" t="s">
        <v>266</v>
      </c>
      <c r="D866" s="36"/>
      <c r="E866" s="110" t="s">
        <v>1424</v>
      </c>
      <c r="F866" s="153">
        <v>25000</v>
      </c>
      <c r="G866" s="24" t="s">
        <v>1422</v>
      </c>
    </row>
    <row r="867" spans="1:7" collapsed="1" x14ac:dyDescent="0.2">
      <c r="A867" s="164"/>
      <c r="B867" s="165" t="s">
        <v>1425</v>
      </c>
      <c r="C867" s="164"/>
      <c r="D867" s="165"/>
      <c r="E867" s="161"/>
      <c r="F867" s="186">
        <f>SUM(F868:F869)</f>
        <v>167000</v>
      </c>
      <c r="G867" s="164"/>
    </row>
    <row r="868" spans="1:7" ht="63" hidden="1" outlineLevel="1" x14ac:dyDescent="0.2">
      <c r="A868" s="24"/>
      <c r="B868" s="36" t="s">
        <v>1426</v>
      </c>
      <c r="C868" s="24" t="s">
        <v>378</v>
      </c>
      <c r="D868" s="36"/>
      <c r="E868" s="110" t="s">
        <v>1427</v>
      </c>
      <c r="F868" s="153">
        <v>140000</v>
      </c>
      <c r="G868" s="24" t="s">
        <v>1425</v>
      </c>
    </row>
    <row r="869" spans="1:7" ht="78.75" hidden="1" outlineLevel="1" x14ac:dyDescent="0.2">
      <c r="A869" s="24"/>
      <c r="B869" s="36" t="s">
        <v>1436</v>
      </c>
      <c r="C869" s="24">
        <v>2021</v>
      </c>
      <c r="D869" s="36"/>
      <c r="E869" s="110" t="s">
        <v>1437</v>
      </c>
      <c r="F869" s="153">
        <v>27000</v>
      </c>
      <c r="G869" s="24" t="s">
        <v>1425</v>
      </c>
    </row>
    <row r="870" spans="1:7" collapsed="1" x14ac:dyDescent="0.2">
      <c r="A870" s="164"/>
      <c r="B870" s="165" t="s">
        <v>1432</v>
      </c>
      <c r="C870" s="164"/>
      <c r="D870" s="165"/>
      <c r="E870" s="161"/>
      <c r="F870" s="186">
        <f>SUM(F871)</f>
        <v>342842</v>
      </c>
      <c r="G870" s="164"/>
    </row>
    <row r="871" spans="1:7" ht="141.75" hidden="1" outlineLevel="1" x14ac:dyDescent="0.2">
      <c r="A871" s="24"/>
      <c r="B871" s="36" t="s">
        <v>1433</v>
      </c>
      <c r="C871" s="24" t="s">
        <v>198</v>
      </c>
      <c r="D871" s="36" t="s">
        <v>1435</v>
      </c>
      <c r="E871" s="110" t="s">
        <v>1434</v>
      </c>
      <c r="F871" s="153">
        <v>342842</v>
      </c>
      <c r="G871" s="24" t="s">
        <v>1432</v>
      </c>
    </row>
    <row r="872" spans="1:7" collapsed="1" x14ac:dyDescent="0.2">
      <c r="A872" s="164"/>
      <c r="B872" s="165" t="s">
        <v>1443</v>
      </c>
      <c r="C872" s="164"/>
      <c r="D872" s="165"/>
      <c r="E872" s="161"/>
      <c r="F872" s="186">
        <f>SUM(F873)</f>
        <v>120000</v>
      </c>
      <c r="G872" s="164"/>
    </row>
    <row r="873" spans="1:7" ht="31.5" hidden="1" outlineLevel="1" x14ac:dyDescent="0.2">
      <c r="A873" s="24"/>
      <c r="B873" s="36" t="s">
        <v>1444</v>
      </c>
      <c r="C873" s="24" t="s">
        <v>198</v>
      </c>
      <c r="D873" s="36"/>
      <c r="E873" s="110" t="s">
        <v>1445</v>
      </c>
      <c r="F873" s="153">
        <v>120000</v>
      </c>
      <c r="G873" s="24" t="s">
        <v>1443</v>
      </c>
    </row>
    <row r="874" spans="1:7" collapsed="1" x14ac:dyDescent="0.2">
      <c r="A874" s="160"/>
      <c r="B874" s="165" t="s">
        <v>1446</v>
      </c>
      <c r="C874" s="160"/>
      <c r="D874" s="56"/>
      <c r="E874" s="162"/>
      <c r="F874" s="229">
        <f>SUM(F875)</f>
        <v>0</v>
      </c>
      <c r="G874" s="160"/>
    </row>
    <row r="875" spans="1:7" ht="31.5" hidden="1" outlineLevel="1" x14ac:dyDescent="0.2">
      <c r="A875" s="24"/>
      <c r="B875" s="36" t="s">
        <v>1447</v>
      </c>
      <c r="C875" s="24"/>
      <c r="D875" s="36"/>
      <c r="E875" s="110"/>
      <c r="F875" s="153"/>
      <c r="G875" s="24" t="s">
        <v>1446</v>
      </c>
    </row>
    <row r="876" spans="1:7" s="113" customFormat="1" collapsed="1" x14ac:dyDescent="0.2">
      <c r="A876" s="164"/>
      <c r="B876" s="165" t="s">
        <v>1448</v>
      </c>
      <c r="C876" s="164"/>
      <c r="D876" s="165"/>
      <c r="E876" s="161"/>
      <c r="F876" s="186">
        <f>SUM(F877:F889)</f>
        <v>902519</v>
      </c>
      <c r="G876" s="164"/>
    </row>
    <row r="877" spans="1:7" ht="31.5" hidden="1" outlineLevel="1" x14ac:dyDescent="0.2">
      <c r="A877" s="24"/>
      <c r="B877" s="36" t="s">
        <v>1449</v>
      </c>
      <c r="C877" s="24" t="s">
        <v>271</v>
      </c>
      <c r="D877" s="36" t="s">
        <v>1451</v>
      </c>
      <c r="E877" s="110" t="s">
        <v>1450</v>
      </c>
      <c r="F877" s="153">
        <v>21008</v>
      </c>
      <c r="G877" s="24" t="s">
        <v>1452</v>
      </c>
    </row>
    <row r="878" spans="1:7" ht="47.25" hidden="1" outlineLevel="1" x14ac:dyDescent="0.2">
      <c r="A878" s="24"/>
      <c r="B878" s="36" t="s">
        <v>1453</v>
      </c>
      <c r="C878" s="24">
        <v>2022</v>
      </c>
      <c r="D878" s="36" t="s">
        <v>1454</v>
      </c>
      <c r="E878" s="110" t="s">
        <v>1455</v>
      </c>
      <c r="F878" s="153">
        <v>14000</v>
      </c>
      <c r="G878" s="24" t="s">
        <v>1452</v>
      </c>
    </row>
    <row r="879" spans="1:7" ht="31.5" hidden="1" outlineLevel="1" x14ac:dyDescent="0.2">
      <c r="A879" s="24"/>
      <c r="B879" s="36" t="s">
        <v>1456</v>
      </c>
      <c r="C879" s="24" t="s">
        <v>198</v>
      </c>
      <c r="D879" s="36"/>
      <c r="E879" s="110" t="s">
        <v>1457</v>
      </c>
      <c r="F879" s="153">
        <v>44000</v>
      </c>
      <c r="G879" s="24" t="s">
        <v>1452</v>
      </c>
    </row>
    <row r="880" spans="1:7" ht="31.5" hidden="1" outlineLevel="1" x14ac:dyDescent="0.2">
      <c r="A880" s="24"/>
      <c r="B880" s="36" t="s">
        <v>1458</v>
      </c>
      <c r="C880" s="24" t="s">
        <v>198</v>
      </c>
      <c r="D880" s="36"/>
      <c r="E880" s="110" t="s">
        <v>1459</v>
      </c>
      <c r="F880" s="153">
        <v>96000</v>
      </c>
      <c r="G880" s="24" t="s">
        <v>1452</v>
      </c>
    </row>
    <row r="881" spans="1:7" ht="204.75" hidden="1" outlineLevel="1" x14ac:dyDescent="0.2">
      <c r="A881" s="24"/>
      <c r="B881" s="36" t="s">
        <v>1460</v>
      </c>
      <c r="C881" s="24" t="s">
        <v>198</v>
      </c>
      <c r="D881" s="36"/>
      <c r="E881" s="110" t="s">
        <v>1461</v>
      </c>
      <c r="F881" s="153">
        <v>166601</v>
      </c>
      <c r="G881" s="24" t="s">
        <v>1452</v>
      </c>
    </row>
    <row r="882" spans="1:7" ht="31.5" hidden="1" outlineLevel="1" x14ac:dyDescent="0.2">
      <c r="A882" s="24"/>
      <c r="B882" s="36" t="s">
        <v>1464</v>
      </c>
      <c r="C882" s="24" t="s">
        <v>198</v>
      </c>
      <c r="D882" s="36"/>
      <c r="E882" s="110" t="s">
        <v>1462</v>
      </c>
      <c r="F882" s="153">
        <v>145500</v>
      </c>
      <c r="G882" s="24" t="s">
        <v>1452</v>
      </c>
    </row>
    <row r="883" spans="1:7" ht="63" hidden="1" outlineLevel="1" x14ac:dyDescent="0.2">
      <c r="A883" s="24"/>
      <c r="B883" s="36" t="s">
        <v>1465</v>
      </c>
      <c r="C883" s="24" t="s">
        <v>198</v>
      </c>
      <c r="D883" s="36"/>
      <c r="E883" s="110" t="s">
        <v>1463</v>
      </c>
      <c r="F883" s="153">
        <v>35100</v>
      </c>
      <c r="G883" s="24" t="s">
        <v>1452</v>
      </c>
    </row>
    <row r="884" spans="1:7" ht="31.5" hidden="1" outlineLevel="1" x14ac:dyDescent="0.2">
      <c r="A884" s="24"/>
      <c r="B884" s="36" t="s">
        <v>1466</v>
      </c>
      <c r="C884" s="24" t="s">
        <v>771</v>
      </c>
      <c r="D884" s="36"/>
      <c r="E884" s="110" t="s">
        <v>1467</v>
      </c>
      <c r="F884" s="153">
        <v>107800</v>
      </c>
      <c r="G884" s="24" t="s">
        <v>1452</v>
      </c>
    </row>
    <row r="885" spans="1:7" ht="31.5" hidden="1" outlineLevel="1" x14ac:dyDescent="0.2">
      <c r="A885" s="24"/>
      <c r="B885" s="36" t="s">
        <v>1468</v>
      </c>
      <c r="C885" s="24" t="s">
        <v>198</v>
      </c>
      <c r="D885" s="36"/>
      <c r="E885" s="110" t="s">
        <v>1467</v>
      </c>
      <c r="F885" s="153">
        <v>22000</v>
      </c>
      <c r="G885" s="24" t="s">
        <v>1452</v>
      </c>
    </row>
    <row r="886" spans="1:7" ht="31.5" hidden="1" outlineLevel="1" x14ac:dyDescent="0.2">
      <c r="A886" s="24"/>
      <c r="B886" s="36" t="s">
        <v>1469</v>
      </c>
      <c r="C886" s="24" t="s">
        <v>198</v>
      </c>
      <c r="D886" s="36"/>
      <c r="E886" s="110" t="s">
        <v>1470</v>
      </c>
      <c r="F886" s="153">
        <v>105580</v>
      </c>
      <c r="G886" s="24" t="s">
        <v>1452</v>
      </c>
    </row>
    <row r="887" spans="1:7" ht="31.5" hidden="1" outlineLevel="1" x14ac:dyDescent="0.2">
      <c r="A887" s="24"/>
      <c r="B887" s="36" t="s">
        <v>1471</v>
      </c>
      <c r="C887" s="24" t="s">
        <v>198</v>
      </c>
      <c r="D887" s="36"/>
      <c r="E887" s="110" t="s">
        <v>1470</v>
      </c>
      <c r="F887" s="153">
        <v>61500</v>
      </c>
      <c r="G887" s="24" t="s">
        <v>1452</v>
      </c>
    </row>
    <row r="888" spans="1:7" ht="31.5" hidden="1" outlineLevel="1" x14ac:dyDescent="0.2">
      <c r="A888" s="24"/>
      <c r="B888" s="36" t="s">
        <v>1472</v>
      </c>
      <c r="C888" s="24" t="s">
        <v>198</v>
      </c>
      <c r="D888" s="36"/>
      <c r="E888" s="110" t="s">
        <v>1473</v>
      </c>
      <c r="F888" s="153">
        <v>21130</v>
      </c>
      <c r="G888" s="24" t="s">
        <v>1452</v>
      </c>
    </row>
    <row r="889" spans="1:7" ht="31.5" hidden="1" outlineLevel="1" x14ac:dyDescent="0.2">
      <c r="A889" s="24"/>
      <c r="B889" s="36" t="s">
        <v>1474</v>
      </c>
      <c r="C889" s="24" t="s">
        <v>198</v>
      </c>
      <c r="D889" s="36"/>
      <c r="E889" s="110" t="s">
        <v>1475</v>
      </c>
      <c r="F889" s="153">
        <v>62300</v>
      </c>
      <c r="G889" s="24" t="s">
        <v>1452</v>
      </c>
    </row>
    <row r="890" spans="1:7" collapsed="1" x14ac:dyDescent="0.2">
      <c r="A890" s="164"/>
      <c r="B890" s="165" t="s">
        <v>1476</v>
      </c>
      <c r="C890" s="164"/>
      <c r="D890" s="165"/>
      <c r="E890" s="161"/>
      <c r="F890" s="186">
        <f>SUM(F891:F920)</f>
        <v>0</v>
      </c>
      <c r="G890" s="164"/>
    </row>
    <row r="891" spans="1:7" hidden="1" outlineLevel="1" x14ac:dyDescent="0.2">
      <c r="A891" s="24"/>
      <c r="B891" s="36" t="s">
        <v>1477</v>
      </c>
      <c r="C891" s="24" t="s">
        <v>198</v>
      </c>
      <c r="D891" s="36"/>
      <c r="E891" s="110"/>
      <c r="F891" s="153"/>
      <c r="G891" s="24" t="s">
        <v>1476</v>
      </c>
    </row>
    <row r="892" spans="1:7" ht="31.5" hidden="1" outlineLevel="1" x14ac:dyDescent="0.2">
      <c r="A892" s="24"/>
      <c r="B892" s="36" t="s">
        <v>1478</v>
      </c>
      <c r="C892" s="24" t="s">
        <v>198</v>
      </c>
      <c r="D892" s="36"/>
      <c r="E892" s="110"/>
      <c r="F892" s="153"/>
      <c r="G892" s="24" t="s">
        <v>1476</v>
      </c>
    </row>
    <row r="893" spans="1:7" ht="31.5" hidden="1" outlineLevel="1" x14ac:dyDescent="0.2">
      <c r="A893" s="24"/>
      <c r="B893" s="36" t="s">
        <v>1479</v>
      </c>
      <c r="C893" s="24" t="s">
        <v>198</v>
      </c>
      <c r="D893" s="36"/>
      <c r="E893" s="110"/>
      <c r="F893" s="153"/>
      <c r="G893" s="24" t="s">
        <v>1476</v>
      </c>
    </row>
    <row r="894" spans="1:7" ht="47.25" hidden="1" outlineLevel="1" x14ac:dyDescent="0.2">
      <c r="A894" s="24"/>
      <c r="B894" s="36" t="s">
        <v>1480</v>
      </c>
      <c r="C894" s="24" t="s">
        <v>198</v>
      </c>
      <c r="D894" s="36"/>
      <c r="E894" s="110"/>
      <c r="F894" s="153"/>
      <c r="G894" s="24" t="s">
        <v>1476</v>
      </c>
    </row>
    <row r="895" spans="1:7" hidden="1" outlineLevel="1" x14ac:dyDescent="0.2">
      <c r="A895" s="24"/>
      <c r="B895" s="36" t="s">
        <v>1482</v>
      </c>
      <c r="C895" s="24" t="s">
        <v>198</v>
      </c>
      <c r="D895" s="36"/>
      <c r="E895" s="110"/>
      <c r="F895" s="153"/>
      <c r="G895" s="24" t="s">
        <v>1476</v>
      </c>
    </row>
    <row r="896" spans="1:7" ht="47.25" hidden="1" outlineLevel="1" x14ac:dyDescent="0.2">
      <c r="A896" s="24"/>
      <c r="B896" s="36" t="s">
        <v>1481</v>
      </c>
      <c r="C896" s="24" t="s">
        <v>198</v>
      </c>
      <c r="D896" s="36"/>
      <c r="E896" s="110"/>
      <c r="F896" s="153"/>
      <c r="G896" s="24" t="s">
        <v>1476</v>
      </c>
    </row>
    <row r="897" spans="1:7" ht="47.25" hidden="1" outlineLevel="1" x14ac:dyDescent="0.2">
      <c r="A897" s="24"/>
      <c r="B897" s="36" t="s">
        <v>1483</v>
      </c>
      <c r="C897" s="24" t="s">
        <v>198</v>
      </c>
      <c r="D897" s="36"/>
      <c r="E897" s="110"/>
      <c r="F897" s="153"/>
      <c r="G897" s="24" t="s">
        <v>1476</v>
      </c>
    </row>
    <row r="898" spans="1:7" ht="31.5" hidden="1" outlineLevel="1" x14ac:dyDescent="0.2">
      <c r="A898" s="24"/>
      <c r="B898" s="36" t="s">
        <v>1484</v>
      </c>
      <c r="C898" s="24" t="s">
        <v>198</v>
      </c>
      <c r="D898" s="36"/>
      <c r="E898" s="110"/>
      <c r="F898" s="153"/>
      <c r="G898" s="24" t="s">
        <v>1476</v>
      </c>
    </row>
    <row r="899" spans="1:7" ht="31.5" hidden="1" outlineLevel="1" x14ac:dyDescent="0.2">
      <c r="A899" s="24"/>
      <c r="B899" s="36" t="s">
        <v>1485</v>
      </c>
      <c r="C899" s="24" t="s">
        <v>198</v>
      </c>
      <c r="D899" s="36"/>
      <c r="E899" s="110"/>
      <c r="F899" s="153"/>
      <c r="G899" s="24" t="s">
        <v>1476</v>
      </c>
    </row>
    <row r="900" spans="1:7" ht="31.5" hidden="1" outlineLevel="1" x14ac:dyDescent="0.2">
      <c r="A900" s="24"/>
      <c r="B900" s="36" t="s">
        <v>1486</v>
      </c>
      <c r="C900" s="24" t="s">
        <v>198</v>
      </c>
      <c r="D900" s="36"/>
      <c r="E900" s="110"/>
      <c r="F900" s="153"/>
      <c r="G900" s="24" t="s">
        <v>1476</v>
      </c>
    </row>
    <row r="901" spans="1:7" ht="47.25" hidden="1" outlineLevel="1" x14ac:dyDescent="0.2">
      <c r="A901" s="24"/>
      <c r="B901" s="36" t="s">
        <v>1487</v>
      </c>
      <c r="C901" s="24" t="s">
        <v>198</v>
      </c>
      <c r="D901" s="36"/>
      <c r="E901" s="110"/>
      <c r="F901" s="153"/>
      <c r="G901" s="24" t="s">
        <v>1476</v>
      </c>
    </row>
    <row r="902" spans="1:7" ht="31.5" hidden="1" outlineLevel="1" x14ac:dyDescent="0.2">
      <c r="A902" s="24"/>
      <c r="B902" s="36" t="s">
        <v>1488</v>
      </c>
      <c r="C902" s="24" t="s">
        <v>198</v>
      </c>
      <c r="D902" s="36"/>
      <c r="E902" s="110"/>
      <c r="F902" s="153"/>
      <c r="G902" s="24" t="s">
        <v>1476</v>
      </c>
    </row>
    <row r="903" spans="1:7" ht="63" hidden="1" outlineLevel="1" x14ac:dyDescent="0.2">
      <c r="A903" s="24"/>
      <c r="B903" s="36" t="s">
        <v>1489</v>
      </c>
      <c r="C903" s="24" t="s">
        <v>198</v>
      </c>
      <c r="D903" s="36"/>
      <c r="E903" s="110"/>
      <c r="F903" s="153"/>
      <c r="G903" s="24" t="s">
        <v>1476</v>
      </c>
    </row>
    <row r="904" spans="1:7" ht="31.5" hidden="1" outlineLevel="1" x14ac:dyDescent="0.2">
      <c r="A904" s="24"/>
      <c r="B904" s="36" t="s">
        <v>1490</v>
      </c>
      <c r="C904" s="24" t="s">
        <v>198</v>
      </c>
      <c r="D904" s="36"/>
      <c r="E904" s="110"/>
      <c r="F904" s="153"/>
      <c r="G904" s="24" t="s">
        <v>1476</v>
      </c>
    </row>
    <row r="905" spans="1:7" ht="31.5" hidden="1" outlineLevel="1" x14ac:dyDescent="0.2">
      <c r="A905" s="24"/>
      <c r="B905" s="36" t="s">
        <v>1491</v>
      </c>
      <c r="C905" s="24" t="s">
        <v>198</v>
      </c>
      <c r="D905" s="36"/>
      <c r="E905" s="110"/>
      <c r="F905" s="153"/>
      <c r="G905" s="24" t="s">
        <v>1476</v>
      </c>
    </row>
    <row r="906" spans="1:7" hidden="1" outlineLevel="1" x14ac:dyDescent="0.2">
      <c r="A906" s="24"/>
      <c r="B906" s="36" t="s">
        <v>1492</v>
      </c>
      <c r="C906" s="24" t="s">
        <v>198</v>
      </c>
      <c r="D906" s="36"/>
      <c r="E906" s="110"/>
      <c r="F906" s="153"/>
      <c r="G906" s="24" t="s">
        <v>1476</v>
      </c>
    </row>
    <row r="907" spans="1:7" hidden="1" outlineLevel="1" x14ac:dyDescent="0.2">
      <c r="A907" s="24"/>
      <c r="B907" s="36" t="s">
        <v>1493</v>
      </c>
      <c r="C907" s="24" t="s">
        <v>198</v>
      </c>
      <c r="D907" s="36"/>
      <c r="E907" s="110"/>
      <c r="F907" s="153"/>
      <c r="G907" s="24" t="s">
        <v>1476</v>
      </c>
    </row>
    <row r="908" spans="1:7" ht="47.25" hidden="1" outlineLevel="1" x14ac:dyDescent="0.2">
      <c r="A908" s="24"/>
      <c r="B908" s="36" t="s">
        <v>1494</v>
      </c>
      <c r="C908" s="24" t="s">
        <v>198</v>
      </c>
      <c r="D908" s="36"/>
      <c r="E908" s="110"/>
      <c r="F908" s="153"/>
      <c r="G908" s="24" t="s">
        <v>1476</v>
      </c>
    </row>
    <row r="909" spans="1:7" ht="31.5" hidden="1" outlineLevel="1" x14ac:dyDescent="0.2">
      <c r="A909" s="24"/>
      <c r="B909" s="36" t="s">
        <v>1495</v>
      </c>
      <c r="C909" s="24" t="s">
        <v>198</v>
      </c>
      <c r="D909" s="36"/>
      <c r="E909" s="110"/>
      <c r="F909" s="153"/>
      <c r="G909" s="24" t="s">
        <v>1476</v>
      </c>
    </row>
    <row r="910" spans="1:7" ht="31.5" hidden="1" outlineLevel="1" x14ac:dyDescent="0.2">
      <c r="A910" s="24"/>
      <c r="B910" s="36" t="s">
        <v>1496</v>
      </c>
      <c r="C910" s="24" t="s">
        <v>198</v>
      </c>
      <c r="D910" s="36"/>
      <c r="E910" s="110"/>
      <c r="F910" s="153"/>
      <c r="G910" s="24" t="s">
        <v>1476</v>
      </c>
    </row>
    <row r="911" spans="1:7" ht="31.5" hidden="1" outlineLevel="1" x14ac:dyDescent="0.2">
      <c r="A911" s="24"/>
      <c r="B911" s="36" t="s">
        <v>1497</v>
      </c>
      <c r="C911" s="24" t="s">
        <v>198</v>
      </c>
      <c r="D911" s="36"/>
      <c r="E911" s="110"/>
      <c r="F911" s="153"/>
      <c r="G911" s="24" t="s">
        <v>1476</v>
      </c>
    </row>
    <row r="912" spans="1:7" hidden="1" outlineLevel="1" x14ac:dyDescent="0.2">
      <c r="A912" s="24"/>
      <c r="B912" s="36" t="s">
        <v>1498</v>
      </c>
      <c r="C912" s="24" t="s">
        <v>198</v>
      </c>
      <c r="D912" s="36"/>
      <c r="E912" s="110"/>
      <c r="F912" s="153"/>
      <c r="G912" s="24" t="s">
        <v>1476</v>
      </c>
    </row>
    <row r="913" spans="1:7" ht="31.5" hidden="1" outlineLevel="1" x14ac:dyDescent="0.2">
      <c r="A913" s="24"/>
      <c r="B913" s="36" t="s">
        <v>1499</v>
      </c>
      <c r="C913" s="24" t="s">
        <v>198</v>
      </c>
      <c r="D913" s="36"/>
      <c r="E913" s="110"/>
      <c r="F913" s="153"/>
      <c r="G913" s="24" t="s">
        <v>1476</v>
      </c>
    </row>
    <row r="914" spans="1:7" ht="31.5" hidden="1" outlineLevel="1" x14ac:dyDescent="0.2">
      <c r="A914" s="24"/>
      <c r="B914" s="36" t="s">
        <v>1500</v>
      </c>
      <c r="C914" s="24" t="s">
        <v>198</v>
      </c>
      <c r="D914" s="36"/>
      <c r="E914" s="110"/>
      <c r="F914" s="153"/>
      <c r="G914" s="24" t="s">
        <v>1476</v>
      </c>
    </row>
    <row r="915" spans="1:7" hidden="1" outlineLevel="1" x14ac:dyDescent="0.2">
      <c r="A915" s="24"/>
      <c r="B915" s="36" t="s">
        <v>1501</v>
      </c>
      <c r="C915" s="24" t="s">
        <v>198</v>
      </c>
      <c r="D915" s="36"/>
      <c r="E915" s="110"/>
      <c r="F915" s="153"/>
      <c r="G915" s="24" t="s">
        <v>1476</v>
      </c>
    </row>
    <row r="916" spans="1:7" ht="31.5" hidden="1" outlineLevel="1" x14ac:dyDescent="0.2">
      <c r="A916" s="24"/>
      <c r="B916" s="36" t="s">
        <v>1502</v>
      </c>
      <c r="C916" s="24" t="s">
        <v>198</v>
      </c>
      <c r="D916" s="36"/>
      <c r="E916" s="110"/>
      <c r="F916" s="153"/>
      <c r="G916" s="24" t="s">
        <v>1476</v>
      </c>
    </row>
    <row r="917" spans="1:7" hidden="1" outlineLevel="1" x14ac:dyDescent="0.2">
      <c r="A917" s="24"/>
      <c r="B917" s="36" t="s">
        <v>1503</v>
      </c>
      <c r="C917" s="24" t="s">
        <v>198</v>
      </c>
      <c r="D917" s="36"/>
      <c r="E917" s="110"/>
      <c r="F917" s="153"/>
      <c r="G917" s="24" t="s">
        <v>1476</v>
      </c>
    </row>
    <row r="918" spans="1:7" ht="31.5" hidden="1" outlineLevel="1" x14ac:dyDescent="0.2">
      <c r="A918" s="24"/>
      <c r="B918" s="36" t="s">
        <v>1504</v>
      </c>
      <c r="C918" s="24" t="s">
        <v>198</v>
      </c>
      <c r="D918" s="36"/>
      <c r="E918" s="110"/>
      <c r="F918" s="153"/>
      <c r="G918" s="24" t="s">
        <v>1476</v>
      </c>
    </row>
    <row r="919" spans="1:7" hidden="1" outlineLevel="1" x14ac:dyDescent="0.2">
      <c r="A919" s="24"/>
      <c r="B919" s="36" t="s">
        <v>1505</v>
      </c>
      <c r="C919" s="24" t="s">
        <v>198</v>
      </c>
      <c r="D919" s="36"/>
      <c r="E919" s="110"/>
      <c r="F919" s="153"/>
      <c r="G919" s="24" t="s">
        <v>1476</v>
      </c>
    </row>
    <row r="920" spans="1:7" ht="31.5" hidden="1" outlineLevel="1" x14ac:dyDescent="0.2">
      <c r="A920" s="24"/>
      <c r="B920" s="36" t="s">
        <v>1506</v>
      </c>
      <c r="C920" s="24" t="s">
        <v>198</v>
      </c>
      <c r="D920" s="36"/>
      <c r="E920" s="110"/>
      <c r="F920" s="153"/>
      <c r="G920" s="24" t="s">
        <v>1476</v>
      </c>
    </row>
    <row r="921" spans="1:7" collapsed="1" x14ac:dyDescent="0.2">
      <c r="A921" s="164"/>
      <c r="B921" s="165" t="s">
        <v>1515</v>
      </c>
      <c r="C921" s="164"/>
      <c r="D921" s="165"/>
      <c r="E921" s="161"/>
      <c r="F921" s="186">
        <f>F922</f>
        <v>259352</v>
      </c>
      <c r="G921" s="164"/>
    </row>
    <row r="922" spans="1:7" ht="192.75" hidden="1" customHeight="1" outlineLevel="1" x14ac:dyDescent="0.2">
      <c r="A922" s="24"/>
      <c r="B922" s="36" t="s">
        <v>1516</v>
      </c>
      <c r="C922" s="24" t="s">
        <v>198</v>
      </c>
      <c r="D922" s="36" t="s">
        <v>1517</v>
      </c>
      <c r="E922" s="110" t="s">
        <v>1518</v>
      </c>
      <c r="F922" s="153">
        <v>259352</v>
      </c>
      <c r="G922" s="24" t="s">
        <v>1515</v>
      </c>
    </row>
    <row r="923" spans="1:7" s="113" customFormat="1" collapsed="1" x14ac:dyDescent="0.2">
      <c r="A923" s="164"/>
      <c r="B923" s="165" t="s">
        <v>1519</v>
      </c>
      <c r="C923" s="164"/>
      <c r="D923" s="165"/>
      <c r="E923" s="161"/>
      <c r="F923" s="186">
        <f>F924</f>
        <v>6850</v>
      </c>
      <c r="G923" s="164"/>
    </row>
    <row r="924" spans="1:7" ht="63" x14ac:dyDescent="0.2">
      <c r="A924" s="24"/>
      <c r="B924" s="36" t="s">
        <v>1520</v>
      </c>
      <c r="C924" s="24">
        <v>2021</v>
      </c>
      <c r="D924" s="36" t="s">
        <v>1521</v>
      </c>
      <c r="E924" s="110" t="s">
        <v>1522</v>
      </c>
      <c r="F924" s="153">
        <v>6850</v>
      </c>
      <c r="G924" s="24" t="s">
        <v>1519</v>
      </c>
    </row>
    <row r="925" spans="1:7" x14ac:dyDescent="0.2">
      <c r="A925" s="24"/>
      <c r="B925" s="36"/>
      <c r="C925" s="24"/>
      <c r="D925" s="36"/>
      <c r="E925" s="110"/>
      <c r="F925" s="153"/>
      <c r="G925" s="24"/>
    </row>
    <row r="926" spans="1:7" x14ac:dyDescent="0.2">
      <c r="A926" s="24"/>
      <c r="B926" s="36"/>
      <c r="C926" s="24"/>
      <c r="D926" s="36"/>
      <c r="E926" s="110"/>
      <c r="F926" s="153"/>
      <c r="G926" s="24"/>
    </row>
    <row r="927" spans="1:7" x14ac:dyDescent="0.2">
      <c r="A927" s="24"/>
      <c r="B927" s="36"/>
      <c r="C927" s="24"/>
      <c r="D927" s="36"/>
      <c r="E927" s="110"/>
      <c r="F927" s="153"/>
      <c r="G927" s="24"/>
    </row>
    <row r="928" spans="1:7" x14ac:dyDescent="0.2">
      <c r="A928" s="24"/>
      <c r="B928" s="36"/>
      <c r="C928" s="24"/>
      <c r="D928" s="36"/>
      <c r="E928" s="110"/>
      <c r="F928" s="153"/>
      <c r="G928" s="24"/>
    </row>
    <row r="929" spans="1:7" x14ac:dyDescent="0.2">
      <c r="A929" s="24"/>
      <c r="B929" s="36"/>
      <c r="C929" s="24"/>
      <c r="D929" s="36"/>
      <c r="E929" s="110"/>
      <c r="F929" s="153"/>
      <c r="G929" s="24"/>
    </row>
    <row r="930" spans="1:7" x14ac:dyDescent="0.2">
      <c r="A930" s="24"/>
      <c r="B930" s="36"/>
      <c r="C930" s="24"/>
      <c r="D930" s="36"/>
      <c r="E930" s="110"/>
      <c r="F930" s="153"/>
      <c r="G930" s="24"/>
    </row>
    <row r="931" spans="1:7" x14ac:dyDescent="0.2">
      <c r="A931" s="24"/>
      <c r="B931" s="36"/>
      <c r="C931" s="24"/>
      <c r="D931" s="36"/>
      <c r="E931" s="110"/>
      <c r="F931" s="153"/>
      <c r="G931" s="24"/>
    </row>
    <row r="932" spans="1:7" x14ac:dyDescent="0.2">
      <c r="A932" s="24"/>
      <c r="B932" s="36"/>
      <c r="C932" s="24"/>
      <c r="D932" s="36"/>
      <c r="E932" s="110"/>
      <c r="F932" s="153"/>
      <c r="G932" s="24"/>
    </row>
    <row r="933" spans="1:7" x14ac:dyDescent="0.2">
      <c r="A933" s="24"/>
      <c r="B933" s="36"/>
      <c r="C933" s="24"/>
      <c r="D933" s="36"/>
      <c r="E933" s="110"/>
      <c r="F933" s="153"/>
      <c r="G933" s="24"/>
    </row>
    <row r="934" spans="1:7" x14ac:dyDescent="0.2">
      <c r="A934" s="24"/>
      <c r="B934" s="36"/>
      <c r="C934" s="24"/>
      <c r="D934" s="36"/>
      <c r="E934" s="110"/>
      <c r="F934" s="153"/>
      <c r="G934" s="24"/>
    </row>
    <row r="935" spans="1:7" x14ac:dyDescent="0.2">
      <c r="A935" s="24"/>
      <c r="B935" s="36"/>
      <c r="C935" s="24"/>
      <c r="D935" s="36"/>
      <c r="E935" s="110"/>
      <c r="F935" s="153"/>
      <c r="G935" s="24"/>
    </row>
    <row r="936" spans="1:7" x14ac:dyDescent="0.2">
      <c r="A936" s="24"/>
      <c r="B936" s="36"/>
      <c r="C936" s="24"/>
      <c r="D936" s="36"/>
      <c r="E936" s="110"/>
      <c r="F936" s="153"/>
      <c r="G936" s="24"/>
    </row>
    <row r="937" spans="1:7" x14ac:dyDescent="0.2">
      <c r="A937" s="24"/>
      <c r="B937" s="36"/>
      <c r="C937" s="24"/>
      <c r="D937" s="36"/>
      <c r="E937" s="110"/>
      <c r="F937" s="153"/>
      <c r="G937" s="24"/>
    </row>
    <row r="938" spans="1:7" x14ac:dyDescent="0.2">
      <c r="A938" s="24"/>
      <c r="B938" s="36"/>
      <c r="C938" s="24"/>
      <c r="D938" s="36"/>
      <c r="E938" s="110"/>
      <c r="F938" s="153"/>
      <c r="G938" s="24"/>
    </row>
    <row r="939" spans="1:7" x14ac:dyDescent="0.2">
      <c r="A939" s="24"/>
      <c r="B939" s="36"/>
      <c r="C939" s="24"/>
      <c r="D939" s="36"/>
      <c r="E939" s="110"/>
      <c r="F939" s="153"/>
      <c r="G939" s="24"/>
    </row>
    <row r="940" spans="1:7" x14ac:dyDescent="0.2">
      <c r="A940" s="24"/>
      <c r="B940" s="36"/>
      <c r="C940" s="24"/>
      <c r="D940" s="36"/>
      <c r="E940" s="110"/>
      <c r="F940" s="153"/>
      <c r="G940" s="24"/>
    </row>
    <row r="941" spans="1:7" x14ac:dyDescent="0.2">
      <c r="A941" s="24"/>
      <c r="B941" s="36"/>
      <c r="C941" s="24"/>
      <c r="D941" s="36"/>
      <c r="E941" s="110"/>
      <c r="F941" s="153"/>
      <c r="G941" s="24"/>
    </row>
    <row r="942" spans="1:7" x14ac:dyDescent="0.2">
      <c r="A942" s="24"/>
      <c r="B942" s="36"/>
      <c r="C942" s="24"/>
      <c r="D942" s="36"/>
      <c r="E942" s="110"/>
      <c r="F942" s="153"/>
      <c r="G942" s="24"/>
    </row>
    <row r="943" spans="1:7" x14ac:dyDescent="0.2">
      <c r="A943" s="24"/>
      <c r="B943" s="36"/>
      <c r="C943" s="24"/>
      <c r="D943" s="36"/>
      <c r="E943" s="110"/>
      <c r="F943" s="153"/>
      <c r="G943" s="24"/>
    </row>
    <row r="944" spans="1:7" x14ac:dyDescent="0.2">
      <c r="A944" s="24"/>
      <c r="B944" s="36"/>
      <c r="C944" s="24"/>
      <c r="D944" s="36"/>
      <c r="E944" s="110"/>
      <c r="F944" s="153"/>
      <c r="G944" s="24"/>
    </row>
    <row r="945" spans="1:7" x14ac:dyDescent="0.2">
      <c r="A945" s="24"/>
      <c r="B945" s="36"/>
      <c r="C945" s="24"/>
      <c r="D945" s="36"/>
      <c r="E945" s="110"/>
      <c r="F945" s="153"/>
      <c r="G945" s="24"/>
    </row>
    <row r="946" spans="1:7" x14ac:dyDescent="0.2">
      <c r="A946" s="24"/>
      <c r="B946" s="36"/>
      <c r="C946" s="24"/>
      <c r="D946" s="36"/>
      <c r="E946" s="110"/>
      <c r="F946" s="153"/>
      <c r="G946" s="24"/>
    </row>
    <row r="947" spans="1:7" x14ac:dyDescent="0.2">
      <c r="A947" s="24"/>
      <c r="B947" s="36"/>
      <c r="C947" s="24"/>
      <c r="D947" s="36"/>
      <c r="E947" s="110"/>
      <c r="F947" s="153"/>
      <c r="G947" s="24"/>
    </row>
    <row r="948" spans="1:7" x14ac:dyDescent="0.2">
      <c r="A948" s="24"/>
      <c r="B948" s="36"/>
      <c r="C948" s="24"/>
      <c r="D948" s="36"/>
      <c r="E948" s="110"/>
      <c r="F948" s="153"/>
      <c r="G948" s="24"/>
    </row>
    <row r="949" spans="1:7" x14ac:dyDescent="0.2">
      <c r="A949" s="24"/>
      <c r="B949" s="36"/>
      <c r="C949" s="24"/>
      <c r="D949" s="36"/>
      <c r="E949" s="110"/>
      <c r="F949" s="153"/>
      <c r="G949" s="24"/>
    </row>
    <row r="950" spans="1:7" x14ac:dyDescent="0.2">
      <c r="A950" s="24"/>
      <c r="B950" s="36"/>
      <c r="C950" s="24"/>
      <c r="D950" s="36"/>
      <c r="E950" s="110"/>
      <c r="F950" s="153"/>
      <c r="G950" s="24"/>
    </row>
    <row r="951" spans="1:7" x14ac:dyDescent="0.2">
      <c r="A951" s="24"/>
      <c r="B951" s="36"/>
      <c r="C951" s="24"/>
      <c r="D951" s="36"/>
      <c r="E951" s="110"/>
      <c r="F951" s="153"/>
      <c r="G951" s="24"/>
    </row>
    <row r="952" spans="1:7" x14ac:dyDescent="0.2">
      <c r="A952" s="24"/>
      <c r="B952" s="36"/>
      <c r="C952" s="24"/>
      <c r="D952" s="36"/>
      <c r="E952" s="110"/>
      <c r="F952" s="153"/>
      <c r="G952" s="24"/>
    </row>
    <row r="953" spans="1:7" x14ac:dyDescent="0.2">
      <c r="A953" s="24"/>
      <c r="B953" s="36"/>
      <c r="C953" s="24"/>
      <c r="D953" s="36"/>
      <c r="E953" s="110"/>
      <c r="F953" s="153"/>
      <c r="G953" s="24"/>
    </row>
    <row r="954" spans="1:7" x14ac:dyDescent="0.2">
      <c r="A954" s="24"/>
      <c r="B954" s="36"/>
      <c r="C954" s="24"/>
      <c r="D954" s="36"/>
      <c r="E954" s="110"/>
      <c r="F954" s="153"/>
      <c r="G954" s="24"/>
    </row>
    <row r="955" spans="1:7" x14ac:dyDescent="0.2">
      <c r="A955" s="24"/>
      <c r="B955" s="36"/>
      <c r="C955" s="24"/>
      <c r="D955" s="36"/>
      <c r="E955" s="110"/>
      <c r="F955" s="153"/>
      <c r="G955" s="24"/>
    </row>
    <row r="956" spans="1:7" x14ac:dyDescent="0.2">
      <c r="A956" s="24"/>
      <c r="B956" s="36"/>
      <c r="C956" s="24"/>
      <c r="D956" s="36"/>
      <c r="E956" s="110"/>
      <c r="F956" s="153"/>
      <c r="G956" s="24"/>
    </row>
    <row r="957" spans="1:7" x14ac:dyDescent="0.2">
      <c r="A957" s="24"/>
      <c r="B957" s="36"/>
      <c r="C957" s="24"/>
      <c r="D957" s="36"/>
      <c r="E957" s="110"/>
      <c r="F957" s="153"/>
      <c r="G957" s="24"/>
    </row>
    <row r="958" spans="1:7" x14ac:dyDescent="0.2">
      <c r="A958" s="24"/>
      <c r="B958" s="36"/>
      <c r="C958" s="24"/>
      <c r="D958" s="36"/>
      <c r="E958" s="110"/>
      <c r="F958" s="153"/>
      <c r="G958" s="24"/>
    </row>
    <row r="959" spans="1:7" x14ac:dyDescent="0.2">
      <c r="A959" s="24"/>
      <c r="B959" s="36"/>
      <c r="C959" s="24"/>
      <c r="D959" s="36"/>
      <c r="E959" s="110"/>
      <c r="F959" s="153"/>
      <c r="G959" s="24"/>
    </row>
    <row r="960" spans="1:7" x14ac:dyDescent="0.2">
      <c r="A960" s="24"/>
      <c r="B960" s="36"/>
      <c r="C960" s="24"/>
      <c r="D960" s="36"/>
      <c r="E960" s="110"/>
      <c r="F960" s="153"/>
      <c r="G960" s="24"/>
    </row>
    <row r="961" spans="1:7" x14ac:dyDescent="0.2">
      <c r="A961" s="24"/>
      <c r="B961" s="36"/>
      <c r="C961" s="24"/>
      <c r="D961" s="36"/>
      <c r="E961" s="110"/>
      <c r="F961" s="153"/>
      <c r="G961" s="24"/>
    </row>
    <row r="962" spans="1:7" x14ac:dyDescent="0.2">
      <c r="A962" s="24"/>
      <c r="B962" s="36"/>
      <c r="C962" s="24"/>
      <c r="D962" s="36"/>
      <c r="E962" s="110"/>
      <c r="F962" s="153"/>
      <c r="G962" s="24"/>
    </row>
    <row r="963" spans="1:7" x14ac:dyDescent="0.2">
      <c r="A963" s="24"/>
      <c r="B963" s="36"/>
      <c r="C963" s="24"/>
      <c r="D963" s="36"/>
      <c r="E963" s="110"/>
      <c r="F963" s="153"/>
      <c r="G963" s="24"/>
    </row>
    <row r="964" spans="1:7" x14ac:dyDescent="0.2">
      <c r="A964" s="24"/>
      <c r="B964" s="36"/>
      <c r="C964" s="24"/>
      <c r="D964" s="36"/>
      <c r="E964" s="110"/>
      <c r="F964" s="153"/>
      <c r="G964" s="24"/>
    </row>
    <row r="965" spans="1:7" x14ac:dyDescent="0.2">
      <c r="A965" s="24"/>
      <c r="B965" s="36"/>
      <c r="C965" s="24"/>
      <c r="D965" s="36"/>
      <c r="E965" s="110"/>
      <c r="F965" s="153"/>
      <c r="G965" s="24"/>
    </row>
    <row r="966" spans="1:7" x14ac:dyDescent="0.2">
      <c r="A966" s="24"/>
      <c r="B966" s="36"/>
      <c r="C966" s="24"/>
      <c r="D966" s="36"/>
      <c r="E966" s="110"/>
      <c r="F966" s="153"/>
      <c r="G966" s="24"/>
    </row>
  </sheetData>
  <autoFilter ref="A6:R6"/>
  <mergeCells count="10">
    <mergeCell ref="F4:F5"/>
    <mergeCell ref="G4:G5"/>
    <mergeCell ref="A1:G1"/>
    <mergeCell ref="A3:G3"/>
    <mergeCell ref="A4:A5"/>
    <mergeCell ref="B4:B5"/>
    <mergeCell ref="C4:C5"/>
    <mergeCell ref="E4:E5"/>
    <mergeCell ref="D4:D5"/>
    <mergeCell ref="B2:G2"/>
  </mergeCells>
  <hyperlinks>
    <hyperlink ref="B708" r:id="rId1" display="https://thuvienphapluat.vn/van-ban/cong-nghe-thong-tin/nghi-dinh-85-2016-nd-cp-bao-dam-an-toan-he-thong-thong-tin-theo-cap-do-317475.aspx"/>
  </hyperlinks>
  <pageMargins left="0.45" right="0.45" top="0.5" bottom="0.5" header="0.3" footer="0.3"/>
  <pageSetup paperSize="9" scale="75" orientation="landscape" verticalDpi="0"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88"/>
  <sheetViews>
    <sheetView topLeftCell="A2" workbookViewId="0">
      <pane ySplit="2" topLeftCell="A76" activePane="bottomLeft" state="frozen"/>
      <selection activeCell="A2" sqref="A2"/>
      <selection pane="bottomLeft" activeCell="C79" sqref="C79"/>
    </sheetView>
  </sheetViews>
  <sheetFormatPr defaultRowHeight="15" x14ac:dyDescent="0.25"/>
  <cols>
    <col min="1" max="1" width="4.25" style="242" customWidth="1"/>
    <col min="2" max="2" width="21.125" style="231" customWidth="1"/>
    <col min="3" max="3" width="21" style="253" bestFit="1" customWidth="1"/>
    <col min="4" max="4" width="22" style="254" customWidth="1"/>
    <col min="5" max="5" width="20.625" style="254" customWidth="1"/>
    <col min="6" max="6" width="20" style="254" bestFit="1" customWidth="1"/>
    <col min="7" max="7" width="19.875" style="254" customWidth="1"/>
    <col min="8" max="8" width="20.75" style="254" customWidth="1"/>
    <col min="9" max="9" width="30.375" bestFit="1" customWidth="1"/>
    <col min="10" max="10" width="12.625" customWidth="1"/>
    <col min="11" max="11" width="10.125" style="260" customWidth="1"/>
    <col min="12" max="12" width="55.25" style="247" customWidth="1"/>
  </cols>
  <sheetData>
    <row r="2" spans="1:12" s="232" customFormat="1" ht="60" x14ac:dyDescent="0.2">
      <c r="A2" s="239" t="s">
        <v>1527</v>
      </c>
      <c r="B2" s="237" t="s">
        <v>1528</v>
      </c>
      <c r="C2" s="248" t="s">
        <v>1579</v>
      </c>
      <c r="D2" s="255">
        <v>2021</v>
      </c>
      <c r="E2" s="255">
        <v>2022</v>
      </c>
      <c r="F2" s="255">
        <v>2023</v>
      </c>
      <c r="G2" s="255">
        <v>2024</v>
      </c>
      <c r="H2" s="255">
        <v>2025</v>
      </c>
      <c r="I2" s="236" t="s">
        <v>1530</v>
      </c>
      <c r="J2" s="237" t="s">
        <v>1529</v>
      </c>
      <c r="K2" s="258" t="s">
        <v>1531</v>
      </c>
      <c r="L2" s="239" t="s">
        <v>1</v>
      </c>
    </row>
    <row r="3" spans="1:12" s="232" customFormat="1" x14ac:dyDescent="0.2">
      <c r="A3" s="239"/>
      <c r="B3" s="237" t="s">
        <v>1594</v>
      </c>
      <c r="C3" s="248">
        <f t="shared" ref="C3:H3" si="0">SUM(C4:C88)</f>
        <v>2456160199848000</v>
      </c>
      <c r="D3" s="257">
        <f t="shared" si="0"/>
        <v>491505713945000</v>
      </c>
      <c r="E3" s="257">
        <f t="shared" si="0"/>
        <v>491613277375000</v>
      </c>
      <c r="F3" s="257">
        <f t="shared" si="0"/>
        <v>491391344509333.31</v>
      </c>
      <c r="G3" s="257">
        <f t="shared" si="0"/>
        <v>491130776509333.31</v>
      </c>
      <c r="H3" s="257">
        <f t="shared" si="0"/>
        <v>490866300509333.31</v>
      </c>
      <c r="I3" s="236"/>
      <c r="J3" s="237"/>
      <c r="K3" s="258"/>
      <c r="L3" s="239"/>
    </row>
    <row r="4" spans="1:12" s="232" customFormat="1" ht="28.5" x14ac:dyDescent="0.2">
      <c r="A4" s="241">
        <v>1</v>
      </c>
      <c r="B4" s="234" t="s">
        <v>1532</v>
      </c>
      <c r="C4" s="249"/>
      <c r="D4" s="250"/>
      <c r="E4" s="250"/>
      <c r="F4" s="250"/>
      <c r="G4" s="250"/>
      <c r="H4" s="250"/>
      <c r="I4" s="233" t="s">
        <v>1573</v>
      </c>
      <c r="J4" s="233"/>
      <c r="K4" s="258"/>
      <c r="L4" s="244" t="s">
        <v>1574</v>
      </c>
    </row>
    <row r="5" spans="1:12" x14ac:dyDescent="0.25">
      <c r="A5" s="240">
        <v>2</v>
      </c>
      <c r="B5" s="238" t="s">
        <v>1412</v>
      </c>
      <c r="C5" s="251"/>
      <c r="D5" s="252"/>
      <c r="E5" s="252"/>
      <c r="F5" s="252"/>
      <c r="G5" s="252"/>
      <c r="H5" s="252"/>
      <c r="I5" s="235"/>
      <c r="J5" s="235"/>
      <c r="K5" s="259"/>
      <c r="L5" s="245" t="s">
        <v>1575</v>
      </c>
    </row>
    <row r="6" spans="1:12" ht="29.25" x14ac:dyDescent="0.25">
      <c r="A6" s="240">
        <v>3</v>
      </c>
      <c r="B6" s="238" t="s">
        <v>875</v>
      </c>
      <c r="C6" s="251">
        <f>279940000000+109288000000+16310000000+2056000000+5134000000+650000000+1500000000+100000000+3000000000+500000000+1000000000</f>
        <v>419478000000</v>
      </c>
      <c r="D6" s="252">
        <f>101550000+495950000</f>
        <v>597500000</v>
      </c>
      <c r="E6" s="252">
        <f>(C6-D6)/4</f>
        <v>104720125000</v>
      </c>
      <c r="F6" s="252">
        <f>(C6-D6)/4</f>
        <v>104720125000</v>
      </c>
      <c r="G6" s="252">
        <f>(C6-D6)/4</f>
        <v>104720125000</v>
      </c>
      <c r="H6" s="252">
        <f>(C6-D6)/4</f>
        <v>104720125000</v>
      </c>
      <c r="I6" s="238" t="s">
        <v>1597</v>
      </c>
      <c r="J6" s="235"/>
      <c r="K6" s="259"/>
      <c r="L6" s="245" t="s">
        <v>1599</v>
      </c>
    </row>
    <row r="7" spans="1:12" x14ac:dyDescent="0.25">
      <c r="A7" s="240">
        <v>4</v>
      </c>
      <c r="B7" s="238" t="s">
        <v>1533</v>
      </c>
      <c r="C7" s="251"/>
      <c r="D7" s="252"/>
      <c r="E7" s="252"/>
      <c r="F7" s="252"/>
      <c r="G7" s="252"/>
      <c r="H7" s="252"/>
      <c r="I7" s="235" t="s">
        <v>1576</v>
      </c>
      <c r="J7" s="235"/>
      <c r="K7" s="259"/>
      <c r="L7" s="245" t="s">
        <v>1577</v>
      </c>
    </row>
    <row r="8" spans="1:12" x14ac:dyDescent="0.25">
      <c r="A8" s="240">
        <v>5</v>
      </c>
      <c r="B8" s="238" t="s">
        <v>1534</v>
      </c>
      <c r="C8" s="251">
        <v>2000000000000</v>
      </c>
      <c r="D8" s="252">
        <f>C8/5</f>
        <v>400000000000</v>
      </c>
      <c r="E8" s="252">
        <f>C8/5</f>
        <v>400000000000</v>
      </c>
      <c r="F8" s="252">
        <f>C8/5</f>
        <v>400000000000</v>
      </c>
      <c r="G8" s="252">
        <f>C8/5</f>
        <v>400000000000</v>
      </c>
      <c r="H8" s="252">
        <f>C8/5</f>
        <v>400000000000</v>
      </c>
      <c r="I8" s="235" t="s">
        <v>1578</v>
      </c>
      <c r="J8" s="235"/>
      <c r="K8" s="259"/>
      <c r="L8" s="245" t="s">
        <v>1585</v>
      </c>
    </row>
    <row r="9" spans="1:12" x14ac:dyDescent="0.25">
      <c r="A9" s="240">
        <v>6</v>
      </c>
      <c r="B9" s="238" t="s">
        <v>1419</v>
      </c>
      <c r="C9" s="251"/>
      <c r="D9" s="252"/>
      <c r="E9" s="252"/>
      <c r="F9" s="252"/>
      <c r="G9" s="252"/>
      <c r="H9" s="252"/>
      <c r="I9" s="235"/>
      <c r="J9" s="235"/>
      <c r="K9" s="259"/>
      <c r="L9" s="245" t="s">
        <v>1580</v>
      </c>
    </row>
    <row r="10" spans="1:12" ht="29.25" x14ac:dyDescent="0.25">
      <c r="A10" s="240">
        <v>7</v>
      </c>
      <c r="B10" s="238" t="s">
        <v>1535</v>
      </c>
      <c r="C10" s="251"/>
      <c r="D10" s="252"/>
      <c r="E10" s="252"/>
      <c r="F10" s="252"/>
      <c r="G10" s="252"/>
      <c r="H10" s="252"/>
      <c r="I10" s="235" t="s">
        <v>1581</v>
      </c>
      <c r="J10" s="235"/>
      <c r="K10" s="259"/>
      <c r="L10" s="245" t="s">
        <v>1582</v>
      </c>
    </row>
    <row r="11" spans="1:12" x14ac:dyDescent="0.25">
      <c r="A11" s="240">
        <v>8</v>
      </c>
      <c r="B11" s="238" t="s">
        <v>1536</v>
      </c>
      <c r="C11" s="251"/>
      <c r="D11" s="252"/>
      <c r="E11" s="252"/>
      <c r="F11" s="252"/>
      <c r="G11" s="252"/>
      <c r="H11" s="252"/>
      <c r="I11" s="235" t="s">
        <v>1583</v>
      </c>
      <c r="J11" s="235"/>
      <c r="K11" s="259"/>
      <c r="L11" s="245" t="s">
        <v>1582</v>
      </c>
    </row>
    <row r="12" spans="1:12" ht="29.25" x14ac:dyDescent="0.25">
      <c r="A12" s="240">
        <v>9</v>
      </c>
      <c r="B12" s="238" t="s">
        <v>1537</v>
      </c>
      <c r="C12" s="251"/>
      <c r="D12" s="252"/>
      <c r="E12" s="252"/>
      <c r="F12" s="252"/>
      <c r="G12" s="252"/>
      <c r="H12" s="252"/>
      <c r="I12" s="238" t="s">
        <v>1584</v>
      </c>
      <c r="J12" s="235"/>
      <c r="K12" s="259"/>
      <c r="L12" s="245" t="s">
        <v>1582</v>
      </c>
    </row>
    <row r="13" spans="1:12" ht="29.25" x14ac:dyDescent="0.25">
      <c r="A13" s="240">
        <v>10</v>
      </c>
      <c r="B13" s="238" t="s">
        <v>1538</v>
      </c>
      <c r="C13" s="251">
        <f>2424071000000000-38000000000-100000000000</f>
        <v>2423933000000000</v>
      </c>
      <c r="D13" s="252">
        <f>C13/5</f>
        <v>484786600000000</v>
      </c>
      <c r="E13" s="252">
        <f>C13/5</f>
        <v>484786600000000</v>
      </c>
      <c r="F13" s="252">
        <f>C13/5</f>
        <v>484786600000000</v>
      </c>
      <c r="G13" s="252">
        <f>C13/5</f>
        <v>484786600000000</v>
      </c>
      <c r="H13" s="252">
        <f>C13/5</f>
        <v>484786600000000</v>
      </c>
      <c r="I13" s="235" t="s">
        <v>1673</v>
      </c>
      <c r="J13" s="235"/>
      <c r="K13" s="259"/>
      <c r="L13" s="245"/>
    </row>
    <row r="14" spans="1:12" ht="29.25" x14ac:dyDescent="0.25">
      <c r="A14" s="240">
        <v>11</v>
      </c>
      <c r="B14" s="238" t="s">
        <v>1310</v>
      </c>
      <c r="C14" s="251">
        <v>355000000000</v>
      </c>
      <c r="D14" s="252">
        <f>C14/5</f>
        <v>71000000000</v>
      </c>
      <c r="E14" s="252">
        <f>C14/5</f>
        <v>71000000000</v>
      </c>
      <c r="F14" s="252">
        <f>C14/5</f>
        <v>71000000000</v>
      </c>
      <c r="G14" s="252">
        <f>C14/5</f>
        <v>71000000000</v>
      </c>
      <c r="H14" s="252">
        <f>C14/5</f>
        <v>71000000000</v>
      </c>
      <c r="I14" s="235" t="s">
        <v>1586</v>
      </c>
      <c r="J14" s="235"/>
      <c r="K14" s="259"/>
      <c r="L14" s="245" t="s">
        <v>1585</v>
      </c>
    </row>
    <row r="15" spans="1:12" x14ac:dyDescent="0.25">
      <c r="A15" s="240">
        <v>12</v>
      </c>
      <c r="B15" s="238" t="s">
        <v>1539</v>
      </c>
      <c r="C15" s="251">
        <v>1993473000000</v>
      </c>
      <c r="D15" s="252">
        <f>C15/5</f>
        <v>398694600000</v>
      </c>
      <c r="E15" s="252">
        <f>C15/5</f>
        <v>398694600000</v>
      </c>
      <c r="F15" s="252">
        <f>C15/5</f>
        <v>398694600000</v>
      </c>
      <c r="G15" s="252">
        <f>C15/5</f>
        <v>398694600000</v>
      </c>
      <c r="H15" s="252">
        <f>C15/5</f>
        <v>398694600000</v>
      </c>
      <c r="I15" s="235" t="s">
        <v>1587</v>
      </c>
      <c r="J15" s="235"/>
      <c r="K15" s="259"/>
      <c r="L15" s="256" t="s">
        <v>1585</v>
      </c>
    </row>
    <row r="16" spans="1:12" x14ac:dyDescent="0.25">
      <c r="A16" s="240">
        <v>13</v>
      </c>
      <c r="B16" s="238" t="s">
        <v>900</v>
      </c>
      <c r="C16" s="251">
        <f>3500000000+2500000000+5000000000+2500000000+10000000000+500000000+15000000000+2000000000+1000000000+2000000000+2000000000+4000000000+1500000000+1000000000+5000000000+2000000000+13000000000+9000000000+200000000+4000000000+155000000+277000000+200000000+60000000+8500000000+20000000+700000000000+200000000+32500000000+165000000000+5000000000+65000000000+2000000000+60000000000+10000000000+20000000000+10000000000</f>
        <v>1164612000000</v>
      </c>
      <c r="D16" s="252">
        <f>C16/5</f>
        <v>232922400000</v>
      </c>
      <c r="E16" s="252">
        <f>C16/5</f>
        <v>232922400000</v>
      </c>
      <c r="F16" s="252">
        <f>C16/5</f>
        <v>232922400000</v>
      </c>
      <c r="G16" s="252">
        <f>C16/5</f>
        <v>232922400000</v>
      </c>
      <c r="H16" s="252">
        <f>C16/5</f>
        <v>232922400000</v>
      </c>
      <c r="I16" s="235" t="s">
        <v>1588</v>
      </c>
      <c r="J16" s="235"/>
      <c r="K16" s="259"/>
      <c r="L16" s="245" t="s">
        <v>1585</v>
      </c>
    </row>
    <row r="17" spans="1:12" x14ac:dyDescent="0.25">
      <c r="A17" s="240">
        <v>14</v>
      </c>
      <c r="B17" s="238" t="s">
        <v>1540</v>
      </c>
      <c r="C17" s="251">
        <v>3126310000000</v>
      </c>
      <c r="D17" s="252">
        <v>849750000000</v>
      </c>
      <c r="E17" s="252">
        <v>550460000000</v>
      </c>
      <c r="F17" s="252">
        <v>542700000000</v>
      </c>
      <c r="G17" s="252">
        <v>519700000000</v>
      </c>
      <c r="H17" s="252">
        <f>C17-D17-E17-F17-G17</f>
        <v>663700000000</v>
      </c>
      <c r="I17" s="235" t="s">
        <v>1589</v>
      </c>
      <c r="J17" s="235"/>
      <c r="K17" s="259"/>
      <c r="L17" s="245"/>
    </row>
    <row r="18" spans="1:12" ht="29.25" x14ac:dyDescent="0.25">
      <c r="A18" s="240">
        <v>15</v>
      </c>
      <c r="B18" s="238" t="s">
        <v>1541</v>
      </c>
      <c r="C18" s="251">
        <v>0</v>
      </c>
      <c r="D18" s="252">
        <v>0</v>
      </c>
      <c r="E18" s="252">
        <v>0</v>
      </c>
      <c r="F18" s="254">
        <v>0</v>
      </c>
      <c r="G18" s="252">
        <v>0</v>
      </c>
      <c r="H18" s="252">
        <v>0</v>
      </c>
      <c r="I18" s="235" t="s">
        <v>1590</v>
      </c>
      <c r="J18" s="235"/>
      <c r="K18" s="259"/>
      <c r="L18" s="245" t="s">
        <v>1582</v>
      </c>
    </row>
    <row r="19" spans="1:12" ht="29.25" x14ac:dyDescent="0.25">
      <c r="A19" s="240">
        <v>16</v>
      </c>
      <c r="B19" s="238" t="s">
        <v>1542</v>
      </c>
      <c r="C19" s="251"/>
      <c r="D19" s="252"/>
      <c r="E19" s="252"/>
      <c r="F19" s="252"/>
      <c r="G19" s="252"/>
      <c r="H19" s="252"/>
      <c r="I19" s="235" t="s">
        <v>1598</v>
      </c>
      <c r="J19" s="235"/>
      <c r="K19" s="259"/>
      <c r="L19" s="245" t="s">
        <v>1582</v>
      </c>
    </row>
    <row r="20" spans="1:12" ht="29.25" x14ac:dyDescent="0.25">
      <c r="A20" s="240">
        <v>17</v>
      </c>
      <c r="B20" s="238" t="s">
        <v>1543</v>
      </c>
      <c r="C20" s="251"/>
      <c r="D20" s="252"/>
      <c r="E20" s="252"/>
      <c r="F20" s="252"/>
      <c r="G20" s="252"/>
      <c r="H20" s="252"/>
      <c r="I20" s="235" t="s">
        <v>1591</v>
      </c>
      <c r="J20" s="235"/>
      <c r="K20" s="259"/>
      <c r="L20" s="245" t="s">
        <v>1582</v>
      </c>
    </row>
    <row r="21" spans="1:12" ht="19.5" customHeight="1" x14ac:dyDescent="0.25">
      <c r="A21" s="240">
        <v>18</v>
      </c>
      <c r="B21" s="238" t="s">
        <v>1607</v>
      </c>
      <c r="C21" s="251"/>
      <c r="D21" s="252"/>
      <c r="E21" s="252"/>
      <c r="F21" s="252"/>
      <c r="G21" s="252"/>
      <c r="H21" s="252"/>
      <c r="I21" s="235"/>
      <c r="J21" s="235"/>
      <c r="K21" s="259"/>
      <c r="L21" s="245"/>
    </row>
    <row r="22" spans="1:12" x14ac:dyDescent="0.25">
      <c r="A22" s="240">
        <v>19</v>
      </c>
      <c r="B22" s="238" t="s">
        <v>1415</v>
      </c>
      <c r="C22" s="251"/>
      <c r="D22" s="252"/>
      <c r="E22" s="252"/>
      <c r="F22" s="252"/>
      <c r="G22" s="252"/>
      <c r="H22" s="252"/>
      <c r="I22" s="235"/>
      <c r="J22" s="235"/>
      <c r="K22" s="259"/>
      <c r="L22" s="245"/>
    </row>
    <row r="23" spans="1:12" ht="29.25" x14ac:dyDescent="0.25">
      <c r="A23" s="240">
        <v>20</v>
      </c>
      <c r="B23" s="238" t="s">
        <v>620</v>
      </c>
      <c r="C23" s="251">
        <f>324689000000+4603000000</f>
        <v>329292000000</v>
      </c>
      <c r="D23" s="252">
        <f>3905000000+1347000000</f>
        <v>5252000000</v>
      </c>
      <c r="E23" s="252">
        <v>49446000000</v>
      </c>
      <c r="F23" s="252">
        <f>(C23-(D23+E23))/3</f>
        <v>91531333333.333328</v>
      </c>
      <c r="G23" s="252">
        <f>(C23-(D23+E23))/3</f>
        <v>91531333333.333328</v>
      </c>
      <c r="H23" s="252">
        <f>(C23-(D23+E23))/3</f>
        <v>91531333333.333328</v>
      </c>
      <c r="I23" s="238" t="s">
        <v>1592</v>
      </c>
      <c r="J23" s="235"/>
      <c r="K23" s="259"/>
      <c r="L23" s="245"/>
    </row>
    <row r="24" spans="1:12" ht="29.25" x14ac:dyDescent="0.25">
      <c r="A24" s="240">
        <v>21</v>
      </c>
      <c r="B24" s="238" t="s">
        <v>1544</v>
      </c>
      <c r="C24" s="251">
        <v>531610000000</v>
      </c>
      <c r="D24" s="252">
        <v>64280000000</v>
      </c>
      <c r="E24" s="252">
        <v>83130000000</v>
      </c>
      <c r="F24" s="252">
        <v>137500000000</v>
      </c>
      <c r="G24" s="252">
        <v>124100000000</v>
      </c>
      <c r="H24" s="252">
        <v>79300000000</v>
      </c>
      <c r="I24" s="235" t="s">
        <v>1593</v>
      </c>
      <c r="J24" s="235"/>
      <c r="K24" s="259"/>
      <c r="L24" s="245" t="s">
        <v>1595</v>
      </c>
    </row>
    <row r="25" spans="1:12" x14ac:dyDescent="0.25">
      <c r="A25" s="240">
        <v>22</v>
      </c>
      <c r="B25" s="238" t="s">
        <v>1443</v>
      </c>
      <c r="C25" s="251"/>
      <c r="D25" s="252"/>
      <c r="E25" s="252"/>
      <c r="F25" s="252"/>
      <c r="G25" s="252"/>
      <c r="H25" s="252"/>
      <c r="I25" s="235" t="s">
        <v>1596</v>
      </c>
      <c r="J25" s="235"/>
      <c r="K25" s="259"/>
      <c r="L25" s="245" t="s">
        <v>1582</v>
      </c>
    </row>
    <row r="26" spans="1:12" x14ac:dyDescent="0.25">
      <c r="A26" s="240">
        <v>23</v>
      </c>
      <c r="B26" s="238" t="s">
        <v>1545</v>
      </c>
      <c r="C26" s="251">
        <v>389219000000</v>
      </c>
      <c r="D26" s="252">
        <f>C26/5</f>
        <v>77843800000</v>
      </c>
      <c r="E26" s="252">
        <f>C26/5</f>
        <v>77843800000</v>
      </c>
      <c r="F26" s="252">
        <f>C26/5</f>
        <v>77843800000</v>
      </c>
      <c r="G26" s="252">
        <f>C26/5</f>
        <v>77843800000</v>
      </c>
      <c r="H26" s="252">
        <f>C26/5</f>
        <v>77843800000</v>
      </c>
      <c r="I26" s="235" t="s">
        <v>1610</v>
      </c>
      <c r="J26" s="235"/>
      <c r="K26" s="259"/>
      <c r="L26" s="243" t="s">
        <v>1611</v>
      </c>
    </row>
    <row r="27" spans="1:12" x14ac:dyDescent="0.25">
      <c r="A27" s="240">
        <v>24</v>
      </c>
      <c r="B27" s="238" t="s">
        <v>1546</v>
      </c>
      <c r="C27" s="251"/>
      <c r="D27" s="252"/>
      <c r="E27" s="252"/>
      <c r="F27" s="252"/>
      <c r="G27" s="252"/>
      <c r="H27" s="252"/>
      <c r="I27" s="235" t="s">
        <v>1600</v>
      </c>
      <c r="J27" s="235"/>
      <c r="K27" s="259"/>
      <c r="L27" s="245" t="s">
        <v>1582</v>
      </c>
    </row>
    <row r="28" spans="1:12" s="232" customFormat="1" ht="28.5" x14ac:dyDescent="0.2">
      <c r="A28" s="241">
        <v>25</v>
      </c>
      <c r="B28" s="234" t="s">
        <v>772</v>
      </c>
      <c r="C28" s="249">
        <v>901538000000</v>
      </c>
      <c r="D28" s="250">
        <v>329753000000</v>
      </c>
      <c r="E28" s="250">
        <f>(C28-D28)/4</f>
        <v>142946250000</v>
      </c>
      <c r="F28" s="250">
        <f>(C28-D28)/4</f>
        <v>142946250000</v>
      </c>
      <c r="G28" s="250">
        <f>(C28-D28)/4</f>
        <v>142946250000</v>
      </c>
      <c r="H28" s="250">
        <f>(C28-D28)/4</f>
        <v>142946250000</v>
      </c>
      <c r="I28" s="234" t="s">
        <v>1601</v>
      </c>
      <c r="J28" s="233"/>
      <c r="K28" s="258"/>
      <c r="L28" s="246"/>
    </row>
    <row r="29" spans="1:12" x14ac:dyDescent="0.25">
      <c r="A29" s="240">
        <v>26</v>
      </c>
      <c r="B29" s="238" t="s">
        <v>641</v>
      </c>
      <c r="C29" s="251">
        <v>934500000000</v>
      </c>
      <c r="D29" s="254">
        <v>0</v>
      </c>
      <c r="E29" s="252">
        <v>232000000000</v>
      </c>
      <c r="F29" s="252">
        <v>238500000000</v>
      </c>
      <c r="G29" s="252">
        <v>235000000000</v>
      </c>
      <c r="H29" s="252">
        <v>229000000000</v>
      </c>
      <c r="I29" s="235" t="s">
        <v>1674</v>
      </c>
      <c r="J29" s="235"/>
      <c r="K29" s="259"/>
      <c r="L29" s="245"/>
    </row>
    <row r="30" spans="1:12" x14ac:dyDescent="0.25">
      <c r="A30" s="240">
        <v>27</v>
      </c>
      <c r="B30" s="238" t="s">
        <v>1547</v>
      </c>
      <c r="C30" s="251"/>
      <c r="D30" s="252"/>
      <c r="E30" s="252"/>
      <c r="F30" s="252"/>
      <c r="G30" s="252"/>
      <c r="H30" s="252"/>
      <c r="I30" s="235" t="s">
        <v>1609</v>
      </c>
      <c r="J30" s="235"/>
      <c r="K30" s="259"/>
      <c r="L30" s="245"/>
    </row>
    <row r="31" spans="1:12" ht="29.25" x14ac:dyDescent="0.25">
      <c r="A31" s="240">
        <v>28</v>
      </c>
      <c r="B31" s="238" t="s">
        <v>825</v>
      </c>
      <c r="C31" s="251"/>
      <c r="D31" s="252">
        <v>300000000000</v>
      </c>
      <c r="E31" s="252"/>
      <c r="F31" s="252"/>
      <c r="G31" s="252"/>
      <c r="H31" s="252"/>
      <c r="I31" s="238" t="s">
        <v>1602</v>
      </c>
      <c r="J31" s="235"/>
      <c r="K31" s="259"/>
      <c r="L31" s="245" t="s">
        <v>1603</v>
      </c>
    </row>
    <row r="32" spans="1:12" x14ac:dyDescent="0.25">
      <c r="A32" s="240">
        <v>29</v>
      </c>
      <c r="B32" s="238" t="s">
        <v>1548</v>
      </c>
      <c r="C32" s="251">
        <f>670000000000+200000000000</f>
        <v>870000000000</v>
      </c>
      <c r="D32" s="252">
        <f>50000000000+20000000000</f>
        <v>70000000000</v>
      </c>
      <c r="E32" s="252">
        <f>180000000000+60000000000</f>
        <v>240000000000</v>
      </c>
      <c r="F32" s="252">
        <f>180000000000+60000000000</f>
        <v>240000000000</v>
      </c>
      <c r="G32" s="252">
        <f>180000000000+40000000000</f>
        <v>220000000000</v>
      </c>
      <c r="H32" s="252">
        <f>80000000000+20000000000</f>
        <v>100000000000</v>
      </c>
      <c r="I32" s="235" t="s">
        <v>1604</v>
      </c>
      <c r="J32" s="235"/>
      <c r="K32" s="259"/>
      <c r="L32" s="245"/>
    </row>
    <row r="33" spans="1:12" x14ac:dyDescent="0.25">
      <c r="A33" s="240">
        <v>30</v>
      </c>
      <c r="B33" s="238" t="s">
        <v>1549</v>
      </c>
      <c r="C33" s="251"/>
      <c r="D33" s="252"/>
      <c r="E33" s="252"/>
      <c r="F33" s="252"/>
      <c r="G33" s="252"/>
      <c r="H33" s="252"/>
      <c r="I33" s="235" t="s">
        <v>1605</v>
      </c>
      <c r="J33" s="235"/>
      <c r="K33" s="259"/>
      <c r="L33" s="245" t="s">
        <v>1582</v>
      </c>
    </row>
    <row r="34" spans="1:12" s="232" customFormat="1" ht="42.75" x14ac:dyDescent="0.2">
      <c r="A34" s="241">
        <v>31</v>
      </c>
      <c r="B34" s="234" t="s">
        <v>835</v>
      </c>
      <c r="C34" s="249"/>
      <c r="D34" s="250"/>
      <c r="E34" s="250"/>
      <c r="F34" s="250"/>
      <c r="G34" s="250"/>
      <c r="H34" s="250"/>
      <c r="I34" s="234" t="s">
        <v>1606</v>
      </c>
      <c r="J34" s="233"/>
      <c r="K34" s="258">
        <v>5.0000000000000001E-3</v>
      </c>
      <c r="L34" s="246" t="s">
        <v>1582</v>
      </c>
    </row>
    <row r="35" spans="1:12" x14ac:dyDescent="0.25">
      <c r="A35" s="240">
        <v>32</v>
      </c>
      <c r="B35" s="238" t="s">
        <v>1550</v>
      </c>
      <c r="C35" s="251">
        <f>126000000000+4000000000</f>
        <v>130000000000</v>
      </c>
      <c r="D35" s="252">
        <f>C35/5</f>
        <v>26000000000</v>
      </c>
      <c r="E35" s="252">
        <f>C35/5</f>
        <v>26000000000</v>
      </c>
      <c r="F35" s="252">
        <f>C35/5</f>
        <v>26000000000</v>
      </c>
      <c r="G35" s="252">
        <f>C35/5</f>
        <v>26000000000</v>
      </c>
      <c r="H35" s="252">
        <f>C35/5</f>
        <v>26000000000</v>
      </c>
      <c r="I35" s="235" t="s">
        <v>1608</v>
      </c>
      <c r="J35" s="235"/>
      <c r="K35" s="259"/>
      <c r="L35" s="245" t="s">
        <v>1585</v>
      </c>
    </row>
    <row r="36" spans="1:12" s="232" customFormat="1" ht="28.5" x14ac:dyDescent="0.2">
      <c r="A36" s="241">
        <v>33</v>
      </c>
      <c r="B36" s="234" t="s">
        <v>1551</v>
      </c>
      <c r="C36" s="249">
        <v>248267000000</v>
      </c>
      <c r="D36" s="250">
        <v>84531000000</v>
      </c>
      <c r="E36" s="250">
        <v>61119000000</v>
      </c>
      <c r="F36" s="250">
        <v>56047000000</v>
      </c>
      <c r="G36" s="250">
        <v>26520000000</v>
      </c>
      <c r="H36" s="250">
        <v>9500000000</v>
      </c>
      <c r="I36" s="234" t="s">
        <v>1612</v>
      </c>
      <c r="J36" s="233"/>
      <c r="K36" s="258"/>
      <c r="L36" s="246" t="s">
        <v>1613</v>
      </c>
    </row>
    <row r="37" spans="1:12" s="232" customFormat="1" ht="42.75" x14ac:dyDescent="0.2">
      <c r="A37" s="241">
        <v>34</v>
      </c>
      <c r="B37" s="234" t="s">
        <v>984</v>
      </c>
      <c r="C37" s="249">
        <f>97657000000+107000000000</f>
        <v>204657000000</v>
      </c>
      <c r="D37" s="250">
        <f>C37/5</f>
        <v>40931400000</v>
      </c>
      <c r="E37" s="250">
        <f>C37/5</f>
        <v>40931400000</v>
      </c>
      <c r="F37" s="250">
        <f>C37/5</f>
        <v>40931400000</v>
      </c>
      <c r="G37" s="250">
        <f>C37/5</f>
        <v>40931400000</v>
      </c>
      <c r="H37" s="250">
        <f>C37/5</f>
        <v>40931400000</v>
      </c>
      <c r="I37" s="234" t="s">
        <v>1614</v>
      </c>
      <c r="J37" s="233"/>
      <c r="K37" s="258"/>
      <c r="L37" s="246" t="s">
        <v>1613</v>
      </c>
    </row>
    <row r="38" spans="1:12" s="232" customFormat="1" ht="42.75" x14ac:dyDescent="0.2">
      <c r="A38" s="241">
        <v>35</v>
      </c>
      <c r="B38" s="234" t="s">
        <v>978</v>
      </c>
      <c r="C38" s="249">
        <v>230659000000</v>
      </c>
      <c r="D38" s="250">
        <v>41520000000</v>
      </c>
      <c r="E38" s="250">
        <v>55876000000</v>
      </c>
      <c r="F38" s="250">
        <v>51879000000</v>
      </c>
      <c r="G38" s="250">
        <v>39822000000</v>
      </c>
      <c r="H38" s="250">
        <v>41562000000</v>
      </c>
      <c r="I38" s="234" t="s">
        <v>1615</v>
      </c>
      <c r="J38" s="233"/>
      <c r="K38" s="258"/>
      <c r="L38" s="246" t="s">
        <v>1613</v>
      </c>
    </row>
    <row r="39" spans="1:12" s="232" customFormat="1" ht="28.5" x14ac:dyDescent="0.2">
      <c r="A39" s="241">
        <v>36</v>
      </c>
      <c r="B39" s="234" t="s">
        <v>1552</v>
      </c>
      <c r="C39" s="249">
        <f>31333000000+477312000000</f>
        <v>508645000000</v>
      </c>
      <c r="D39" s="250">
        <f>C39/5</f>
        <v>101729000000</v>
      </c>
      <c r="E39" s="250">
        <f>C39/5</f>
        <v>101729000000</v>
      </c>
      <c r="F39" s="250">
        <f>C39/5</f>
        <v>101729000000</v>
      </c>
      <c r="G39" s="250">
        <f>C39/5</f>
        <v>101729000000</v>
      </c>
      <c r="H39" s="250">
        <f>C39/5</f>
        <v>101729000000</v>
      </c>
      <c r="I39" s="233" t="s">
        <v>1616</v>
      </c>
      <c r="J39" s="233"/>
      <c r="K39" s="258"/>
      <c r="L39" s="244" t="s">
        <v>1617</v>
      </c>
    </row>
    <row r="40" spans="1:12" x14ac:dyDescent="0.25">
      <c r="A40" s="240">
        <v>37</v>
      </c>
      <c r="B40" s="238" t="s">
        <v>1553</v>
      </c>
      <c r="C40" s="251"/>
      <c r="D40" s="252"/>
      <c r="E40" s="252"/>
      <c r="F40" s="252"/>
      <c r="G40" s="252"/>
      <c r="H40" s="252"/>
      <c r="I40" s="235" t="s">
        <v>1618</v>
      </c>
      <c r="J40" s="235"/>
      <c r="K40" s="259"/>
      <c r="L40" s="245" t="s">
        <v>1582</v>
      </c>
    </row>
    <row r="41" spans="1:12" ht="29.25" x14ac:dyDescent="0.25">
      <c r="A41" s="240">
        <v>38</v>
      </c>
      <c r="B41" s="238" t="s">
        <v>1476</v>
      </c>
      <c r="C41" s="251"/>
      <c r="D41" s="252"/>
      <c r="E41" s="252"/>
      <c r="F41" s="252"/>
      <c r="G41" s="252"/>
      <c r="H41" s="252"/>
      <c r="I41" s="238" t="s">
        <v>1619</v>
      </c>
      <c r="J41" s="235"/>
      <c r="K41" s="259"/>
      <c r="L41" s="245" t="s">
        <v>1582</v>
      </c>
    </row>
    <row r="42" spans="1:12" x14ac:dyDescent="0.25">
      <c r="A42" s="240">
        <v>39</v>
      </c>
      <c r="B42" s="238" t="s">
        <v>1515</v>
      </c>
      <c r="C42" s="251"/>
      <c r="D42" s="252"/>
      <c r="E42" s="252"/>
      <c r="F42" s="252"/>
      <c r="G42" s="252"/>
      <c r="H42" s="252"/>
      <c r="I42" s="235"/>
      <c r="J42" s="235"/>
      <c r="K42" s="259"/>
      <c r="L42" s="245" t="s">
        <v>1575</v>
      </c>
    </row>
    <row r="43" spans="1:12" ht="29.25" x14ac:dyDescent="0.25">
      <c r="A43" s="240">
        <v>40</v>
      </c>
      <c r="B43" s="238" t="s">
        <v>1425</v>
      </c>
      <c r="C43" s="251"/>
      <c r="D43" s="252"/>
      <c r="E43" s="252"/>
      <c r="F43" s="252"/>
      <c r="G43" s="252"/>
      <c r="H43" s="252"/>
      <c r="I43" s="238" t="s">
        <v>1620</v>
      </c>
      <c r="J43" s="235"/>
      <c r="K43" s="259"/>
      <c r="L43" s="245" t="s">
        <v>1582</v>
      </c>
    </row>
    <row r="44" spans="1:12" x14ac:dyDescent="0.25">
      <c r="A44" s="240">
        <v>41</v>
      </c>
      <c r="B44" s="238" t="s">
        <v>1422</v>
      </c>
      <c r="C44" s="251"/>
      <c r="D44" s="252"/>
      <c r="E44" s="252"/>
      <c r="F44" s="252"/>
      <c r="G44" s="252"/>
      <c r="H44" s="252"/>
      <c r="I44" s="235" t="s">
        <v>1621</v>
      </c>
      <c r="J44" s="235"/>
      <c r="K44" s="259"/>
      <c r="L44" s="245" t="s">
        <v>1582</v>
      </c>
    </row>
    <row r="45" spans="1:12" ht="29.25" x14ac:dyDescent="0.25">
      <c r="A45" s="240">
        <v>42</v>
      </c>
      <c r="B45" s="238" t="s">
        <v>1018</v>
      </c>
      <c r="C45" s="251">
        <v>282110000000</v>
      </c>
      <c r="D45" s="252">
        <v>50000000000</v>
      </c>
      <c r="E45" s="252">
        <v>58210000000</v>
      </c>
      <c r="F45" s="252">
        <v>54800000000</v>
      </c>
      <c r="G45" s="252">
        <v>61900000000</v>
      </c>
      <c r="H45" s="252">
        <v>57200000000</v>
      </c>
      <c r="I45" s="238" t="s">
        <v>1622</v>
      </c>
      <c r="J45" s="235"/>
      <c r="K45" s="259"/>
      <c r="L45" s="245" t="s">
        <v>1613</v>
      </c>
    </row>
    <row r="46" spans="1:12" ht="29.25" x14ac:dyDescent="0.25">
      <c r="A46" s="240">
        <v>43</v>
      </c>
      <c r="B46" s="238" t="s">
        <v>1042</v>
      </c>
      <c r="C46" s="251"/>
      <c r="D46" s="252"/>
      <c r="E46" s="252"/>
      <c r="F46" s="252"/>
      <c r="G46" s="252"/>
      <c r="H46" s="252"/>
      <c r="I46" s="238" t="s">
        <v>1623</v>
      </c>
      <c r="J46" s="235"/>
      <c r="K46" s="259"/>
      <c r="L46" s="245" t="s">
        <v>1582</v>
      </c>
    </row>
    <row r="47" spans="1:12" x14ac:dyDescent="0.25">
      <c r="A47" s="240">
        <v>44</v>
      </c>
      <c r="B47" s="238" t="s">
        <v>1554</v>
      </c>
      <c r="C47" s="251"/>
      <c r="D47" s="252"/>
      <c r="E47" s="252"/>
      <c r="F47" s="252"/>
      <c r="G47" s="252"/>
      <c r="H47" s="252"/>
      <c r="I47" s="235" t="s">
        <v>1624</v>
      </c>
      <c r="J47" s="235"/>
      <c r="K47" s="259"/>
      <c r="L47" s="245" t="s">
        <v>1582</v>
      </c>
    </row>
    <row r="48" spans="1:12" x14ac:dyDescent="0.25">
      <c r="A48" s="240">
        <v>45</v>
      </c>
      <c r="B48" s="238" t="s">
        <v>403</v>
      </c>
      <c r="C48" s="251"/>
      <c r="D48" s="252"/>
      <c r="E48" s="252"/>
      <c r="F48" s="252"/>
      <c r="G48" s="252"/>
      <c r="H48" s="252"/>
      <c r="I48" s="235" t="s">
        <v>1625</v>
      </c>
      <c r="J48" s="235"/>
      <c r="K48" s="259"/>
      <c r="L48" s="245" t="s">
        <v>1582</v>
      </c>
    </row>
    <row r="49" spans="1:12" ht="29.25" x14ac:dyDescent="0.25">
      <c r="A49" s="240">
        <v>46</v>
      </c>
      <c r="B49" s="238" t="s">
        <v>1555</v>
      </c>
      <c r="C49" s="251">
        <v>648080000000</v>
      </c>
      <c r="D49" s="252">
        <f>C49/5</f>
        <v>129616000000</v>
      </c>
      <c r="E49" s="252">
        <f>C49/5</f>
        <v>129616000000</v>
      </c>
      <c r="F49" s="252">
        <f>C49/5</f>
        <v>129616000000</v>
      </c>
      <c r="G49" s="252">
        <f>C49/5</f>
        <v>129616000000</v>
      </c>
      <c r="H49" s="252">
        <f>C49/5</f>
        <v>129616000000</v>
      </c>
      <c r="I49" s="238" t="s">
        <v>1626</v>
      </c>
      <c r="J49" s="235"/>
      <c r="K49" s="259"/>
      <c r="L49" s="245" t="s">
        <v>1613</v>
      </c>
    </row>
    <row r="50" spans="1:12" x14ac:dyDescent="0.25">
      <c r="A50" s="240">
        <v>47</v>
      </c>
      <c r="B50" s="238" t="s">
        <v>1556</v>
      </c>
      <c r="C50" s="251"/>
      <c r="D50" s="252"/>
      <c r="E50" s="252"/>
      <c r="F50" s="252"/>
      <c r="G50" s="252"/>
      <c r="H50" s="252"/>
      <c r="I50" s="238" t="s">
        <v>1627</v>
      </c>
      <c r="J50" s="235"/>
      <c r="K50" s="259"/>
      <c r="L50" s="245" t="s">
        <v>1582</v>
      </c>
    </row>
    <row r="51" spans="1:12" ht="29.25" x14ac:dyDescent="0.25">
      <c r="A51" s="240">
        <v>48</v>
      </c>
      <c r="B51" s="238" t="s">
        <v>338</v>
      </c>
      <c r="C51" s="251">
        <v>502400000000</v>
      </c>
      <c r="D51" s="252">
        <f>C51/5</f>
        <v>100480000000</v>
      </c>
      <c r="E51" s="252">
        <f>C51/5</f>
        <v>100480000000</v>
      </c>
      <c r="F51" s="252">
        <f>C51/5</f>
        <v>100480000000</v>
      </c>
      <c r="G51" s="252">
        <f>C51/5</f>
        <v>100480000000</v>
      </c>
      <c r="H51" s="252">
        <f>C51/5</f>
        <v>100480000000</v>
      </c>
      <c r="I51" s="238" t="s">
        <v>1628</v>
      </c>
      <c r="J51" s="235"/>
      <c r="K51" s="259"/>
      <c r="L51" s="245" t="s">
        <v>1613</v>
      </c>
    </row>
    <row r="52" spans="1:12" x14ac:dyDescent="0.25">
      <c r="A52" s="240">
        <v>49</v>
      </c>
      <c r="B52" s="238" t="s">
        <v>999</v>
      </c>
      <c r="C52" s="251"/>
      <c r="D52" s="252"/>
      <c r="E52" s="252"/>
      <c r="F52" s="252"/>
      <c r="G52" s="252"/>
      <c r="H52" s="252"/>
      <c r="I52" s="235"/>
      <c r="J52" s="235"/>
      <c r="K52" s="259"/>
      <c r="L52" s="245" t="s">
        <v>1575</v>
      </c>
    </row>
    <row r="53" spans="1:12" ht="43.5" x14ac:dyDescent="0.25">
      <c r="A53" s="240">
        <v>50</v>
      </c>
      <c r="B53" s="238" t="s">
        <v>1015</v>
      </c>
      <c r="C53" s="251">
        <f>200000000+15000000000+5000000000+1500000000+200000000000+1000000000+5000000000+2000000000+5000000000+10000000000+2000000000+5000000000+300000000000+1500000000+500000000+600000000+200000000+3000000000+20000000000+200000000</f>
        <v>577700000000</v>
      </c>
      <c r="D53" s="252">
        <f>C53/5</f>
        <v>115540000000</v>
      </c>
      <c r="E53" s="252">
        <f>C53/5</f>
        <v>115540000000</v>
      </c>
      <c r="F53" s="252">
        <f>C53/5</f>
        <v>115540000000</v>
      </c>
      <c r="G53" s="252">
        <f>C53/5</f>
        <v>115540000000</v>
      </c>
      <c r="H53" s="252">
        <f>C53/5</f>
        <v>115540000000</v>
      </c>
      <c r="I53" s="238" t="s">
        <v>1629</v>
      </c>
      <c r="J53" s="235"/>
      <c r="K53" s="259"/>
      <c r="L53" s="245" t="s">
        <v>1613</v>
      </c>
    </row>
    <row r="54" spans="1:12" ht="29.25" x14ac:dyDescent="0.25">
      <c r="A54" s="240">
        <v>51</v>
      </c>
      <c r="B54" s="238" t="s">
        <v>1557</v>
      </c>
      <c r="C54" s="251">
        <f>500000000+100000000000+20000000000+3000000000+600000000+5000000000+3000000000+6000000000+3000000000+50000000000+9000000000+500000000+8883000000+14088000000+7027000000+30000000000+40000000000+5000000000+15000000000+10000000000+1500000000+1000000000+4755000000+1000000000+1667000000+55000000000+180000000+400000000+60000000+100000000+120000000+275000000+60000000+90000000+5500000000+70000000+1000000000+500000000+175000000+405000000+500000000+100000000+10000000000+5000000000+10000000000+10000000000+10000000000+1000000000+20000000000+3000000000+5700000000+5000000000+5000000000+150000000000+10000000000+10000000000+10000000000+20000000000+10000000000+15000000000+4898000000+600000000+1000000000+1700000000+1800000000+500000000000+1500000000+12000000000+10000000000+500000000+1500000000+3000000000+15000000000+800000000+168946000000+150000000+1000000000+1000000000+5250000000+2500000000+9180000000+8500000000+12930000000+500000000+100000000+4500000000+3000000000+100000000+554000000+90000000+560000000+150000000+1500000000+300000000+200000000+250000000+150000000+150000000+150000000+140000000+90000000+240000000+93000000+250000000+12930000000+150000000+150000000+5000000000+13000000000+200000000+500000000+250000000+400000000+1800000000+1000000000+10000000000+2500000000+1000000000+1000000000+5200000000+2000000000+1000000000+1000000000+500000000+150000000+5000000000+150000000+150000000+7900000000+500000000+1200000000+150000000+150000000+500000000+1000000000+1000000000+1000000000+1000000000+500000000+1000000000+3000000000+750000000+100000000+250000000+250000000+200000000+150000000+150000000+250000000+250000000+300000000</f>
        <v>1578156000000</v>
      </c>
      <c r="D54" s="252">
        <f>C54/5</f>
        <v>315631200000</v>
      </c>
      <c r="E54" s="252">
        <f>C54/5</f>
        <v>315631200000</v>
      </c>
      <c r="F54" s="252">
        <f>C54/5</f>
        <v>315631200000</v>
      </c>
      <c r="G54" s="252">
        <f>C54/5</f>
        <v>315631200000</v>
      </c>
      <c r="H54" s="252">
        <f>C54/5</f>
        <v>315631200000</v>
      </c>
      <c r="I54" s="238" t="s">
        <v>1630</v>
      </c>
      <c r="J54" s="235"/>
      <c r="K54" s="259"/>
      <c r="L54" s="245" t="s">
        <v>1613</v>
      </c>
    </row>
    <row r="55" spans="1:12" ht="29.25" x14ac:dyDescent="0.25">
      <c r="A55" s="240">
        <v>52</v>
      </c>
      <c r="B55" s="238" t="s">
        <v>380</v>
      </c>
      <c r="C55" s="251">
        <f>288000000000+57500000000</f>
        <v>345500000000</v>
      </c>
      <c r="D55" s="252">
        <f>C55/5</f>
        <v>69100000000</v>
      </c>
      <c r="E55" s="252">
        <f>C55/5</f>
        <v>69100000000</v>
      </c>
      <c r="F55" s="252">
        <f>C55/5</f>
        <v>69100000000</v>
      </c>
      <c r="G55" s="252">
        <f>C55/5</f>
        <v>69100000000</v>
      </c>
      <c r="H55" s="252">
        <f>C55/5</f>
        <v>69100000000</v>
      </c>
      <c r="I55" s="238" t="s">
        <v>1631</v>
      </c>
      <c r="J55" s="235"/>
      <c r="K55" s="259"/>
      <c r="L55" s="245" t="s">
        <v>1585</v>
      </c>
    </row>
    <row r="56" spans="1:12" s="232" customFormat="1" ht="57" x14ac:dyDescent="0.2">
      <c r="A56" s="241">
        <v>53</v>
      </c>
      <c r="B56" s="234" t="s">
        <v>415</v>
      </c>
      <c r="C56" s="249">
        <v>279985500000</v>
      </c>
      <c r="D56" s="250">
        <f>C56/5</f>
        <v>55997100000</v>
      </c>
      <c r="E56" s="250">
        <f>C56/5</f>
        <v>55997100000</v>
      </c>
      <c r="F56" s="250">
        <f>C56/5</f>
        <v>55997100000</v>
      </c>
      <c r="G56" s="250">
        <f>C56/5</f>
        <v>55997100000</v>
      </c>
      <c r="H56" s="250">
        <f>C56/5</f>
        <v>55997100000</v>
      </c>
      <c r="I56" s="234" t="s">
        <v>1632</v>
      </c>
      <c r="J56" s="233"/>
      <c r="K56" s="258"/>
      <c r="L56" s="244" t="s">
        <v>1633</v>
      </c>
    </row>
    <row r="57" spans="1:12" ht="29.25" x14ac:dyDescent="0.25">
      <c r="A57" s="240">
        <v>54</v>
      </c>
      <c r="B57" s="238" t="s">
        <v>1558</v>
      </c>
      <c r="C57" s="251">
        <v>178500000000</v>
      </c>
      <c r="D57" s="252">
        <f>C57/5</f>
        <v>35700000000</v>
      </c>
      <c r="E57" s="252">
        <f>C57/5</f>
        <v>35700000000</v>
      </c>
      <c r="F57" s="252">
        <f>C57/5</f>
        <v>35700000000</v>
      </c>
      <c r="G57" s="252">
        <f>C57/5</f>
        <v>35700000000</v>
      </c>
      <c r="H57" s="252">
        <f>C57/5</f>
        <v>35700000000</v>
      </c>
      <c r="I57" s="238" t="s">
        <v>1634</v>
      </c>
      <c r="J57" s="235"/>
      <c r="K57" s="259"/>
      <c r="L57" s="243" t="s">
        <v>1633</v>
      </c>
    </row>
    <row r="58" spans="1:12" x14ac:dyDescent="0.25">
      <c r="A58" s="240">
        <v>55</v>
      </c>
      <c r="B58" s="238" t="s">
        <v>1559</v>
      </c>
      <c r="C58" s="251">
        <v>86439000000</v>
      </c>
      <c r="D58" s="252">
        <v>19632600000</v>
      </c>
      <c r="E58" s="252">
        <v>16901600000</v>
      </c>
      <c r="F58" s="252">
        <v>19501600000</v>
      </c>
      <c r="G58" s="252">
        <v>16901600000</v>
      </c>
      <c r="H58" s="252">
        <v>16501600000</v>
      </c>
      <c r="I58" s="238" t="s">
        <v>1635</v>
      </c>
      <c r="J58" s="235"/>
      <c r="K58" s="259"/>
      <c r="L58" s="245"/>
    </row>
    <row r="59" spans="1:12" s="232" customFormat="1" ht="42.75" x14ac:dyDescent="0.2">
      <c r="A59" s="241">
        <v>56</v>
      </c>
      <c r="B59" s="234" t="s">
        <v>1219</v>
      </c>
      <c r="C59" s="249"/>
      <c r="D59" s="250"/>
      <c r="E59" s="250">
        <v>69662000000</v>
      </c>
      <c r="F59" s="250"/>
      <c r="G59" s="250"/>
      <c r="H59" s="250"/>
      <c r="I59" s="234" t="s">
        <v>1636</v>
      </c>
      <c r="J59" s="233"/>
      <c r="K59" s="258"/>
      <c r="L59" s="246" t="s">
        <v>1637</v>
      </c>
    </row>
    <row r="60" spans="1:12" s="232" customFormat="1" ht="28.5" x14ac:dyDescent="0.2">
      <c r="A60" s="241">
        <v>57</v>
      </c>
      <c r="B60" s="234" t="s">
        <v>1083</v>
      </c>
      <c r="C60" s="249">
        <v>448260000000</v>
      </c>
      <c r="D60" s="250">
        <f>C60/5</f>
        <v>89652000000</v>
      </c>
      <c r="E60" s="250">
        <f>C60/5</f>
        <v>89652000000</v>
      </c>
      <c r="F60" s="250">
        <f>C60/5</f>
        <v>89652000000</v>
      </c>
      <c r="G60" s="250">
        <f>C60/5</f>
        <v>89652000000</v>
      </c>
      <c r="H60" s="250">
        <f>C60/5</f>
        <v>89652000000</v>
      </c>
      <c r="I60" s="234" t="s">
        <v>1638</v>
      </c>
      <c r="J60" s="233"/>
      <c r="K60" s="258"/>
      <c r="L60" s="244" t="s">
        <v>1633</v>
      </c>
    </row>
    <row r="61" spans="1:12" x14ac:dyDescent="0.25">
      <c r="A61" s="240">
        <v>58</v>
      </c>
      <c r="B61" s="238" t="s">
        <v>1519</v>
      </c>
      <c r="C61" s="251">
        <v>1635000000000</v>
      </c>
      <c r="D61" s="252">
        <f>C61/5</f>
        <v>327000000000</v>
      </c>
      <c r="E61" s="252">
        <f>C61/5</f>
        <v>327000000000</v>
      </c>
      <c r="F61" s="252">
        <f>C61/5</f>
        <v>327000000000</v>
      </c>
      <c r="G61" s="252">
        <f>C61/5</f>
        <v>327000000000</v>
      </c>
      <c r="H61" s="252">
        <f>C61/5</f>
        <v>327000000000</v>
      </c>
      <c r="I61" s="235" t="s">
        <v>1639</v>
      </c>
      <c r="J61" s="235"/>
      <c r="K61" s="259"/>
      <c r="L61" s="245" t="s">
        <v>1585</v>
      </c>
    </row>
    <row r="62" spans="1:12" x14ac:dyDescent="0.25">
      <c r="A62" s="240">
        <v>59</v>
      </c>
      <c r="B62" s="238" t="s">
        <v>1560</v>
      </c>
      <c r="C62" s="251"/>
      <c r="D62" s="252"/>
      <c r="E62" s="252"/>
      <c r="F62" s="252"/>
      <c r="G62" s="252"/>
      <c r="H62" s="252"/>
      <c r="I62" s="238" t="s">
        <v>1640</v>
      </c>
      <c r="J62" s="235"/>
      <c r="K62" s="259"/>
      <c r="L62" s="245" t="s">
        <v>1582</v>
      </c>
    </row>
    <row r="63" spans="1:12" s="232" customFormat="1" ht="42.75" x14ac:dyDescent="0.2">
      <c r="A63" s="241">
        <v>60</v>
      </c>
      <c r="B63" s="234" t="s">
        <v>1081</v>
      </c>
      <c r="C63" s="249">
        <f>D63+E63+F63+G63+H63</f>
        <v>389252659000</v>
      </c>
      <c r="D63" s="250">
        <f>60417000000+1895000000</f>
        <v>62312000000</v>
      </c>
      <c r="E63" s="250">
        <v>216322064000</v>
      </c>
      <c r="F63" s="250">
        <v>46390865000</v>
      </c>
      <c r="G63" s="250">
        <v>35626865000</v>
      </c>
      <c r="H63" s="250">
        <v>28600865000</v>
      </c>
      <c r="I63" s="234" t="s">
        <v>1641</v>
      </c>
      <c r="J63" s="233"/>
      <c r="K63" s="258"/>
      <c r="L63" s="246" t="s">
        <v>1642</v>
      </c>
    </row>
    <row r="64" spans="1:12" s="232" customFormat="1" ht="42.75" x14ac:dyDescent="0.2">
      <c r="A64" s="241">
        <v>61</v>
      </c>
      <c r="B64" s="234" t="s">
        <v>1561</v>
      </c>
      <c r="C64" s="249">
        <v>180000000000</v>
      </c>
      <c r="D64" s="250">
        <f>(C64-E64)/4</f>
        <v>20000000000</v>
      </c>
      <c r="E64" s="250">
        <v>100000000000</v>
      </c>
      <c r="F64" s="250">
        <f>(C64-E64)/4</f>
        <v>20000000000</v>
      </c>
      <c r="G64" s="250">
        <f>(C64-E64)/4</f>
        <v>20000000000</v>
      </c>
      <c r="H64" s="250">
        <f>(C64-E64)/4</f>
        <v>20000000000</v>
      </c>
      <c r="I64" s="234" t="s">
        <v>1643</v>
      </c>
      <c r="J64" s="233"/>
      <c r="K64" s="258"/>
      <c r="L64" s="246" t="s">
        <v>1642</v>
      </c>
    </row>
    <row r="65" spans="1:12" x14ac:dyDescent="0.25">
      <c r="A65" s="240">
        <v>62</v>
      </c>
      <c r="B65" s="238" t="s">
        <v>1100</v>
      </c>
      <c r="C65" s="251">
        <v>1028960000000</v>
      </c>
      <c r="D65" s="252">
        <f>C65/5</f>
        <v>205792000000</v>
      </c>
      <c r="E65" s="252">
        <f>C65/5</f>
        <v>205792000000</v>
      </c>
      <c r="F65" s="252">
        <f>C65/5</f>
        <v>205792000000</v>
      </c>
      <c r="G65" s="252">
        <f>C65/5</f>
        <v>205792000000</v>
      </c>
      <c r="H65" s="252">
        <f>C65/5</f>
        <v>205792000000</v>
      </c>
      <c r="I65" s="235" t="s">
        <v>1644</v>
      </c>
      <c r="J65" s="235"/>
      <c r="K65" s="259"/>
      <c r="L65" s="245" t="s">
        <v>1645</v>
      </c>
    </row>
    <row r="66" spans="1:12" x14ac:dyDescent="0.25">
      <c r="A66" s="240">
        <v>63</v>
      </c>
      <c r="B66" s="238" t="s">
        <v>1142</v>
      </c>
      <c r="C66" s="251"/>
      <c r="D66" s="252"/>
      <c r="E66" s="252"/>
      <c r="F66" s="252"/>
      <c r="G66" s="252"/>
      <c r="H66" s="252"/>
      <c r="I66" s="235" t="s">
        <v>1646</v>
      </c>
      <c r="J66" s="235"/>
      <c r="K66" s="259"/>
      <c r="L66" s="245" t="s">
        <v>1582</v>
      </c>
    </row>
    <row r="67" spans="1:12" ht="29.25" x14ac:dyDescent="0.25">
      <c r="A67" s="261">
        <v>64</v>
      </c>
      <c r="B67" s="238" t="s">
        <v>1562</v>
      </c>
      <c r="C67" s="251">
        <v>234306509000</v>
      </c>
      <c r="D67" s="251">
        <v>49686509000</v>
      </c>
      <c r="E67" s="251">
        <v>52230000000</v>
      </c>
      <c r="F67" s="251">
        <v>58430000000</v>
      </c>
      <c r="G67" s="251">
        <v>43730000000</v>
      </c>
      <c r="H67" s="251">
        <v>30230000000</v>
      </c>
      <c r="I67" s="238" t="s">
        <v>1648</v>
      </c>
      <c r="J67" s="238"/>
      <c r="K67" s="259"/>
      <c r="L67" s="243"/>
    </row>
    <row r="68" spans="1:12" s="232" customFormat="1" x14ac:dyDescent="0.2">
      <c r="A68" s="262">
        <v>65</v>
      </c>
      <c r="B68" s="234" t="s">
        <v>1563</v>
      </c>
      <c r="C68" s="249">
        <v>275000000000</v>
      </c>
      <c r="D68" s="249">
        <v>55000000000</v>
      </c>
      <c r="E68" s="249">
        <v>55000000000</v>
      </c>
      <c r="F68" s="249">
        <v>55000000000</v>
      </c>
      <c r="G68" s="249">
        <v>55000000000</v>
      </c>
      <c r="H68" s="249">
        <v>55000000000</v>
      </c>
      <c r="I68" s="234" t="s">
        <v>1649</v>
      </c>
      <c r="J68" s="234"/>
      <c r="K68" s="258"/>
      <c r="L68" s="244" t="s">
        <v>1585</v>
      </c>
    </row>
    <row r="69" spans="1:12" x14ac:dyDescent="0.25">
      <c r="A69" s="261">
        <v>66</v>
      </c>
      <c r="B69" s="238" t="s">
        <v>327</v>
      </c>
      <c r="C69" s="251"/>
      <c r="D69" s="251"/>
      <c r="E69" s="251"/>
      <c r="F69" s="251"/>
      <c r="G69" s="251"/>
      <c r="H69" s="251"/>
      <c r="I69" s="238" t="s">
        <v>1650</v>
      </c>
      <c r="J69" s="238"/>
      <c r="K69" s="259"/>
      <c r="L69" s="243" t="s">
        <v>1582</v>
      </c>
    </row>
    <row r="70" spans="1:12" x14ac:dyDescent="0.25">
      <c r="A70" s="261">
        <v>67</v>
      </c>
      <c r="B70" s="238" t="s">
        <v>1236</v>
      </c>
      <c r="C70" s="251">
        <v>586500000000</v>
      </c>
      <c r="D70" s="251">
        <v>117300000000</v>
      </c>
      <c r="E70" s="251">
        <v>117300000000</v>
      </c>
      <c r="F70" s="251">
        <v>117300000000</v>
      </c>
      <c r="G70" s="251">
        <v>117300000000</v>
      </c>
      <c r="H70" s="251">
        <v>117300000000</v>
      </c>
      <c r="I70" s="238" t="s">
        <v>1651</v>
      </c>
      <c r="J70" s="238"/>
      <c r="K70" s="259"/>
      <c r="L70" s="243" t="s">
        <v>1585</v>
      </c>
    </row>
    <row r="71" spans="1:12" s="232" customFormat="1" ht="42.75" x14ac:dyDescent="0.2">
      <c r="A71" s="262">
        <v>68</v>
      </c>
      <c r="B71" s="234" t="s">
        <v>1237</v>
      </c>
      <c r="C71" s="249">
        <v>901000000000</v>
      </c>
      <c r="D71" s="249">
        <v>180200000000</v>
      </c>
      <c r="E71" s="249">
        <v>180200000000</v>
      </c>
      <c r="F71" s="249">
        <v>180200000000</v>
      </c>
      <c r="G71" s="249">
        <v>180200000000</v>
      </c>
      <c r="H71" s="249">
        <v>180200000000</v>
      </c>
      <c r="I71" s="234" t="s">
        <v>1652</v>
      </c>
      <c r="J71" s="234"/>
      <c r="K71" s="258"/>
      <c r="L71" s="244" t="s">
        <v>1633</v>
      </c>
    </row>
    <row r="72" spans="1:12" ht="29.25" x14ac:dyDescent="0.25">
      <c r="A72" s="261">
        <v>69</v>
      </c>
      <c r="B72" s="238" t="s">
        <v>1171</v>
      </c>
      <c r="C72" s="251">
        <v>1229294000000</v>
      </c>
      <c r="D72" s="251">
        <v>220736000000</v>
      </c>
      <c r="E72" s="251">
        <v>280734000000</v>
      </c>
      <c r="F72" s="251">
        <v>285178000000</v>
      </c>
      <c r="G72" s="251">
        <v>250458000000</v>
      </c>
      <c r="H72" s="251">
        <v>192188000000</v>
      </c>
      <c r="I72" s="238" t="s">
        <v>1653</v>
      </c>
      <c r="J72" s="238"/>
      <c r="K72" s="259"/>
      <c r="L72" s="243" t="s">
        <v>1613</v>
      </c>
    </row>
    <row r="73" spans="1:12" ht="29.25" x14ac:dyDescent="0.25">
      <c r="A73" s="261">
        <v>70</v>
      </c>
      <c r="B73" s="238" t="s">
        <v>1176</v>
      </c>
      <c r="C73" s="251"/>
      <c r="D73" s="251"/>
      <c r="E73" s="251"/>
      <c r="F73" s="251"/>
      <c r="G73" s="251"/>
      <c r="H73" s="251"/>
      <c r="I73" s="238" t="s">
        <v>1647</v>
      </c>
      <c r="J73" s="238"/>
      <c r="K73" s="259"/>
      <c r="L73" s="243"/>
    </row>
    <row r="74" spans="1:12" x14ac:dyDescent="0.25">
      <c r="A74" s="261">
        <v>71</v>
      </c>
      <c r="B74" s="238" t="s">
        <v>1564</v>
      </c>
      <c r="C74" s="251"/>
      <c r="D74" s="251"/>
      <c r="E74" s="251"/>
      <c r="F74" s="251"/>
      <c r="G74" s="251"/>
      <c r="H74" s="251"/>
      <c r="I74" s="238" t="s">
        <v>1654</v>
      </c>
      <c r="J74" s="238"/>
      <c r="K74" s="259"/>
      <c r="L74" s="243" t="s">
        <v>1582</v>
      </c>
    </row>
    <row r="75" spans="1:12" x14ac:dyDescent="0.25">
      <c r="A75" s="261">
        <v>72</v>
      </c>
      <c r="B75" s="238" t="s">
        <v>1565</v>
      </c>
      <c r="C75" s="251">
        <v>441115000000</v>
      </c>
      <c r="D75" s="251">
        <v>55331000000</v>
      </c>
      <c r="E75" s="251">
        <v>131571000000</v>
      </c>
      <c r="F75" s="251">
        <v>126571000000</v>
      </c>
      <c r="G75" s="251">
        <v>98571000000</v>
      </c>
      <c r="H75" s="251">
        <v>29071000000</v>
      </c>
      <c r="I75" s="238" t="s">
        <v>1655</v>
      </c>
      <c r="J75" s="238"/>
      <c r="K75" s="259"/>
      <c r="L75" s="243"/>
    </row>
    <row r="76" spans="1:12" ht="29.25" x14ac:dyDescent="0.25">
      <c r="A76" s="261">
        <v>73</v>
      </c>
      <c r="B76" s="238" t="s">
        <v>447</v>
      </c>
      <c r="C76" s="251"/>
      <c r="D76" s="251"/>
      <c r="E76" s="251"/>
      <c r="F76" s="251"/>
      <c r="G76" s="251"/>
      <c r="H76" s="251"/>
      <c r="I76" s="238" t="s">
        <v>1656</v>
      </c>
      <c r="J76" s="238"/>
      <c r="K76" s="259"/>
      <c r="L76" s="243" t="s">
        <v>1582</v>
      </c>
    </row>
    <row r="77" spans="1:12" ht="43.5" x14ac:dyDescent="0.25">
      <c r="A77" s="261">
        <v>74</v>
      </c>
      <c r="B77" s="238" t="s">
        <v>518</v>
      </c>
      <c r="C77" s="251">
        <v>1501713000000</v>
      </c>
      <c r="D77" s="251">
        <v>271149000000</v>
      </c>
      <c r="E77" s="251">
        <v>311816000000</v>
      </c>
      <c r="F77" s="251">
        <v>297516000000</v>
      </c>
      <c r="G77" s="251">
        <v>313116000000</v>
      </c>
      <c r="H77" s="251">
        <v>308116000000</v>
      </c>
      <c r="I77" s="238" t="s">
        <v>1657</v>
      </c>
      <c r="J77" s="238"/>
      <c r="K77" s="259"/>
      <c r="L77" s="243" t="s">
        <v>1613</v>
      </c>
    </row>
    <row r="78" spans="1:12" s="232" customFormat="1" ht="42.75" x14ac:dyDescent="0.2">
      <c r="A78" s="261">
        <v>75</v>
      </c>
      <c r="B78" s="234" t="s">
        <v>1572</v>
      </c>
      <c r="C78" s="249"/>
      <c r="D78" s="249"/>
      <c r="E78" s="249"/>
      <c r="F78" s="249"/>
      <c r="G78" s="249"/>
      <c r="H78" s="249"/>
      <c r="I78" s="234" t="s">
        <v>1658</v>
      </c>
      <c r="J78" s="234"/>
      <c r="K78" s="258"/>
      <c r="L78" s="244" t="s">
        <v>1582</v>
      </c>
    </row>
    <row r="79" spans="1:12" x14ac:dyDescent="0.25">
      <c r="A79" s="261">
        <v>76</v>
      </c>
      <c r="B79" s="238" t="s">
        <v>462</v>
      </c>
      <c r="C79" s="251">
        <v>1521177180000</v>
      </c>
      <c r="D79" s="251">
        <v>415755436000</v>
      </c>
      <c r="E79" s="251">
        <v>322255436000</v>
      </c>
      <c r="F79" s="251">
        <v>343255436000</v>
      </c>
      <c r="G79" s="251">
        <v>252255436000</v>
      </c>
      <c r="H79" s="251">
        <v>188255436000</v>
      </c>
      <c r="I79" s="238" t="s">
        <v>1659</v>
      </c>
      <c r="J79" s="238"/>
      <c r="K79" s="259"/>
      <c r="L79" s="243" t="s">
        <v>1613</v>
      </c>
    </row>
    <row r="80" spans="1:12" ht="57.75" x14ac:dyDescent="0.25">
      <c r="A80" s="261">
        <v>77</v>
      </c>
      <c r="B80" s="238" t="s">
        <v>502</v>
      </c>
      <c r="C80" s="251">
        <v>511800000000</v>
      </c>
      <c r="D80" s="251">
        <v>102360000000</v>
      </c>
      <c r="E80" s="251">
        <v>102360000000</v>
      </c>
      <c r="F80" s="251">
        <v>102360000000</v>
      </c>
      <c r="G80" s="251">
        <v>102360000000</v>
      </c>
      <c r="H80" s="251">
        <v>102360000000</v>
      </c>
      <c r="I80" s="238" t="s">
        <v>1660</v>
      </c>
      <c r="J80" s="238"/>
      <c r="K80" s="259"/>
      <c r="L80" s="243" t="s">
        <v>1661</v>
      </c>
    </row>
    <row r="81" spans="1:12" ht="29.25" x14ac:dyDescent="0.25">
      <c r="A81" s="261">
        <v>78</v>
      </c>
      <c r="B81" s="238" t="s">
        <v>1566</v>
      </c>
      <c r="C81" s="251"/>
      <c r="D81" s="251"/>
      <c r="E81" s="251"/>
      <c r="F81" s="251"/>
      <c r="G81" s="251"/>
      <c r="H81" s="251"/>
      <c r="I81" s="238" t="s">
        <v>1662</v>
      </c>
      <c r="J81" s="238"/>
      <c r="K81" s="259"/>
      <c r="L81" s="243" t="s">
        <v>1582</v>
      </c>
    </row>
    <row r="82" spans="1:12" x14ac:dyDescent="0.25">
      <c r="A82" s="261">
        <v>79</v>
      </c>
      <c r="B82" s="238" t="s">
        <v>1567</v>
      </c>
      <c r="C82" s="251">
        <v>355124000000</v>
      </c>
      <c r="D82" s="251">
        <v>98024000000</v>
      </c>
      <c r="E82" s="251">
        <v>64275000000</v>
      </c>
      <c r="F82" s="251">
        <v>64275000000</v>
      </c>
      <c r="G82" s="251">
        <v>64275000000</v>
      </c>
      <c r="H82" s="251">
        <v>64275000000</v>
      </c>
      <c r="I82" s="238" t="s">
        <v>1663</v>
      </c>
      <c r="J82" s="238"/>
      <c r="K82" s="259"/>
      <c r="L82" s="243"/>
    </row>
    <row r="83" spans="1:12" ht="29.25" x14ac:dyDescent="0.25">
      <c r="A83" s="261">
        <v>80</v>
      </c>
      <c r="B83" s="238" t="s">
        <v>1568</v>
      </c>
      <c r="C83" s="251">
        <v>229469000000</v>
      </c>
      <c r="D83" s="251">
        <v>45893800000</v>
      </c>
      <c r="E83" s="251">
        <v>45893800000</v>
      </c>
      <c r="F83" s="251">
        <v>45893800000</v>
      </c>
      <c r="G83" s="251">
        <v>45893800000</v>
      </c>
      <c r="H83" s="251">
        <v>45893800000</v>
      </c>
      <c r="I83" s="238" t="s">
        <v>1664</v>
      </c>
      <c r="J83" s="238"/>
      <c r="K83" s="259"/>
      <c r="L83" s="243" t="s">
        <v>1665</v>
      </c>
    </row>
    <row r="84" spans="1:12" x14ac:dyDescent="0.25">
      <c r="A84" s="261">
        <v>81</v>
      </c>
      <c r="B84" s="238" t="s">
        <v>1405</v>
      </c>
      <c r="C84" s="251"/>
      <c r="D84" s="251">
        <v>27801000000</v>
      </c>
      <c r="E84" s="251"/>
      <c r="F84" s="251"/>
      <c r="G84" s="251"/>
      <c r="H84" s="251"/>
      <c r="I84" s="238" t="s">
        <v>1666</v>
      </c>
      <c r="J84" s="238"/>
      <c r="K84" s="259"/>
      <c r="L84" s="243"/>
    </row>
    <row r="85" spans="1:12" ht="43.5" x14ac:dyDescent="0.25">
      <c r="A85" s="261">
        <v>82</v>
      </c>
      <c r="B85" s="238" t="s">
        <v>1569</v>
      </c>
      <c r="C85" s="251">
        <v>596000000000</v>
      </c>
      <c r="D85" s="251">
        <v>119200000000</v>
      </c>
      <c r="E85" s="251">
        <v>119200000000</v>
      </c>
      <c r="F85" s="251">
        <v>119200000000</v>
      </c>
      <c r="G85" s="251">
        <v>119200000000</v>
      </c>
      <c r="H85" s="251">
        <v>119200000000</v>
      </c>
      <c r="I85" s="238" t="s">
        <v>1667</v>
      </c>
      <c r="J85" s="238"/>
      <c r="K85" s="259"/>
      <c r="L85" s="243" t="s">
        <v>1668</v>
      </c>
    </row>
    <row r="86" spans="1:12" ht="29.25" x14ac:dyDescent="0.25">
      <c r="A86" s="261">
        <v>83</v>
      </c>
      <c r="B86" s="238" t="s">
        <v>1570</v>
      </c>
      <c r="C86" s="251">
        <v>214698000000</v>
      </c>
      <c r="D86" s="251">
        <v>42939600000</v>
      </c>
      <c r="E86" s="251">
        <v>42939600000</v>
      </c>
      <c r="F86" s="251">
        <v>42939600000</v>
      </c>
      <c r="G86" s="251">
        <v>42939600000</v>
      </c>
      <c r="H86" s="251">
        <v>42939600000</v>
      </c>
      <c r="I86" s="238" t="s">
        <v>1669</v>
      </c>
      <c r="J86" s="238"/>
      <c r="K86" s="259"/>
      <c r="L86" s="243" t="s">
        <v>1670</v>
      </c>
    </row>
    <row r="87" spans="1:12" ht="29.25" x14ac:dyDescent="0.25">
      <c r="A87" s="261">
        <v>84</v>
      </c>
      <c r="B87" s="238" t="s">
        <v>1571</v>
      </c>
      <c r="C87" s="251">
        <v>1132400000000</v>
      </c>
      <c r="D87" s="251">
        <v>226480000000</v>
      </c>
      <c r="E87" s="251">
        <v>226480000000</v>
      </c>
      <c r="F87" s="251">
        <v>226480000000</v>
      </c>
      <c r="G87" s="251">
        <v>226480000000</v>
      </c>
      <c r="H87" s="251">
        <v>226480000000</v>
      </c>
      <c r="I87" s="238" t="s">
        <v>1671</v>
      </c>
      <c r="J87" s="238"/>
      <c r="K87" s="259"/>
      <c r="L87" s="243" t="s">
        <v>1665</v>
      </c>
    </row>
    <row r="88" spans="1:12" x14ac:dyDescent="0.25">
      <c r="A88" s="261">
        <v>85</v>
      </c>
      <c r="B88" s="238" t="s">
        <v>1446</v>
      </c>
      <c r="C88" s="251"/>
      <c r="D88" s="251"/>
      <c r="E88" s="251"/>
      <c r="F88" s="251"/>
      <c r="G88" s="251"/>
      <c r="H88" s="251"/>
      <c r="I88" s="238" t="s">
        <v>1672</v>
      </c>
      <c r="J88" s="238"/>
      <c r="K88" s="259"/>
      <c r="L88" s="243" t="s">
        <v>1582</v>
      </c>
    </row>
  </sheetData>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38"/>
  <sheetViews>
    <sheetView tabSelected="1" topLeftCell="A124" zoomScale="70" zoomScaleNormal="70" workbookViewId="0">
      <selection activeCell="B7" sqref="B7"/>
    </sheetView>
  </sheetViews>
  <sheetFormatPr defaultRowHeight="14.25" x14ac:dyDescent="0.2"/>
  <cols>
    <col min="1" max="1" width="6.25" customWidth="1"/>
    <col min="2" max="2" width="38" customWidth="1"/>
    <col min="3" max="3" width="20.375" customWidth="1"/>
    <col min="4" max="4" width="60.25" customWidth="1"/>
    <col min="5" max="5" width="15.375" customWidth="1"/>
    <col min="6" max="6" width="16.375" customWidth="1"/>
    <col min="7" max="7" width="17.625" style="284" customWidth="1"/>
    <col min="8" max="8" width="16.625" style="284" customWidth="1"/>
    <col min="9" max="9" width="15.625" style="284" customWidth="1"/>
    <col min="10" max="10" width="15.375" style="284" customWidth="1"/>
    <col min="11" max="11" width="18" style="284" customWidth="1"/>
    <col min="12" max="15" width="18.75" style="284" customWidth="1"/>
    <col min="16" max="16" width="8.875" customWidth="1"/>
  </cols>
  <sheetData>
    <row r="1" spans="1:18" ht="62.25" customHeight="1" x14ac:dyDescent="0.2">
      <c r="A1" s="535" t="s">
        <v>2320</v>
      </c>
      <c r="B1" s="535"/>
      <c r="C1" s="535"/>
      <c r="D1" s="535"/>
      <c r="E1" s="535"/>
      <c r="F1" s="535"/>
      <c r="G1" s="535"/>
      <c r="H1" s="535"/>
      <c r="I1" s="535"/>
      <c r="J1" s="535"/>
      <c r="K1" s="535"/>
      <c r="L1" s="535"/>
      <c r="M1" s="535"/>
      <c r="N1" s="535"/>
      <c r="O1" s="363"/>
      <c r="P1" s="265"/>
      <c r="Q1" s="265"/>
      <c r="R1" s="265"/>
    </row>
    <row r="2" spans="1:18" ht="58.5" customHeight="1" x14ac:dyDescent="0.2">
      <c r="A2" s="536" t="s">
        <v>101</v>
      </c>
      <c r="B2" s="536" t="s">
        <v>195</v>
      </c>
      <c r="C2" s="536" t="s">
        <v>1724</v>
      </c>
      <c r="D2" s="536" t="s">
        <v>1726</v>
      </c>
      <c r="E2" s="536" t="s">
        <v>1725</v>
      </c>
      <c r="F2" s="536" t="s">
        <v>1908</v>
      </c>
      <c r="G2" s="536" t="s">
        <v>1727</v>
      </c>
      <c r="H2" s="538" t="s">
        <v>1729</v>
      </c>
      <c r="I2" s="539"/>
      <c r="J2" s="539"/>
      <c r="K2" s="540"/>
      <c r="L2" s="536" t="s">
        <v>1763</v>
      </c>
      <c r="M2" s="536" t="s">
        <v>1947</v>
      </c>
      <c r="N2" s="534" t="s">
        <v>1886</v>
      </c>
      <c r="O2" s="534" t="s">
        <v>1962</v>
      </c>
    </row>
    <row r="3" spans="1:18" ht="15.75" x14ac:dyDescent="0.2">
      <c r="A3" s="537"/>
      <c r="B3" s="537"/>
      <c r="C3" s="537"/>
      <c r="D3" s="537"/>
      <c r="E3" s="537"/>
      <c r="F3" s="537"/>
      <c r="G3" s="537"/>
      <c r="H3" s="285">
        <v>2022</v>
      </c>
      <c r="I3" s="285">
        <v>2023</v>
      </c>
      <c r="J3" s="285">
        <v>2024</v>
      </c>
      <c r="K3" s="285">
        <v>2025</v>
      </c>
      <c r="L3" s="537"/>
      <c r="M3" s="537"/>
      <c r="N3" s="534"/>
      <c r="O3" s="534"/>
    </row>
    <row r="4" spans="1:18" ht="26.25" customHeight="1" x14ac:dyDescent="0.25">
      <c r="A4" s="519" t="s">
        <v>9</v>
      </c>
      <c r="B4" s="520" t="s">
        <v>1685</v>
      </c>
      <c r="C4" s="235"/>
      <c r="D4" s="235"/>
      <c r="E4" s="235"/>
      <c r="F4" s="273"/>
      <c r="G4" s="283"/>
      <c r="H4" s="277"/>
      <c r="I4" s="277"/>
      <c r="J4" s="277"/>
      <c r="K4" s="277"/>
      <c r="L4" s="308"/>
      <c r="M4" s="308"/>
      <c r="N4" s="277"/>
      <c r="O4" s="277"/>
    </row>
    <row r="5" spans="1:18" ht="15.75" x14ac:dyDescent="0.2">
      <c r="A5" s="274">
        <v>1</v>
      </c>
      <c r="B5" s="92" t="s">
        <v>1744</v>
      </c>
      <c r="C5" s="235"/>
      <c r="D5" s="235"/>
      <c r="E5" s="235"/>
      <c r="F5" s="267"/>
      <c r="G5" s="337">
        <f>G6+G11</f>
        <v>104492.726</v>
      </c>
      <c r="H5" s="337">
        <f>H6+H11</f>
        <v>50197.726000000002</v>
      </c>
      <c r="I5" s="337">
        <f t="shared" ref="I5:L5" si="0">I6+I11</f>
        <v>0</v>
      </c>
      <c r="J5" s="337">
        <f t="shared" si="0"/>
        <v>0</v>
      </c>
      <c r="K5" s="337">
        <f t="shared" si="0"/>
        <v>0</v>
      </c>
      <c r="L5" s="337">
        <f t="shared" si="0"/>
        <v>48687.726000000002</v>
      </c>
      <c r="M5" s="337">
        <f>M6+M11</f>
        <v>1510</v>
      </c>
      <c r="N5" s="277"/>
      <c r="O5" s="277"/>
    </row>
    <row r="6" spans="1:18" ht="15.75" x14ac:dyDescent="0.2">
      <c r="A6" s="274"/>
      <c r="B6" s="393" t="s">
        <v>2294</v>
      </c>
      <c r="C6" s="394"/>
      <c r="D6" s="394"/>
      <c r="E6" s="394"/>
      <c r="F6" s="395"/>
      <c r="G6" s="396">
        <f>SUM(G7:G10)</f>
        <v>98005</v>
      </c>
      <c r="H6" s="396">
        <f>SUM(H7:H10)</f>
        <v>44810</v>
      </c>
      <c r="I6" s="391">
        <f t="shared" ref="I6:L6" si="1">SUM(I7:I10)</f>
        <v>0</v>
      </c>
      <c r="J6" s="391">
        <f t="shared" si="1"/>
        <v>0</v>
      </c>
      <c r="K6" s="391">
        <f t="shared" si="1"/>
        <v>0</v>
      </c>
      <c r="L6" s="396">
        <f t="shared" si="1"/>
        <v>43300</v>
      </c>
      <c r="M6" s="396">
        <f>SUM(M7:M10)</f>
        <v>1510</v>
      </c>
      <c r="N6" s="277"/>
      <c r="O6" s="277"/>
    </row>
    <row r="7" spans="1:18" ht="47.25" x14ac:dyDescent="0.2">
      <c r="A7" s="235"/>
      <c r="B7" s="105" t="s">
        <v>1745</v>
      </c>
      <c r="C7" s="94" t="s">
        <v>1746</v>
      </c>
      <c r="D7" s="105" t="s">
        <v>1747</v>
      </c>
      <c r="E7" s="94" t="s">
        <v>1748</v>
      </c>
      <c r="F7" s="94" t="s">
        <v>1761</v>
      </c>
      <c r="G7" s="230">
        <v>6332</v>
      </c>
      <c r="H7" s="230">
        <v>6300</v>
      </c>
      <c r="I7" s="277"/>
      <c r="J7" s="277"/>
      <c r="K7" s="277"/>
      <c r="L7" s="309">
        <v>6300</v>
      </c>
      <c r="M7" s="309"/>
      <c r="N7" s="24" t="s">
        <v>1887</v>
      </c>
      <c r="O7" s="24"/>
    </row>
    <row r="8" spans="1:18" ht="113.25" customHeight="1" x14ac:dyDescent="0.2">
      <c r="A8" s="235"/>
      <c r="B8" s="93" t="s">
        <v>1749</v>
      </c>
      <c r="C8" s="94" t="s">
        <v>1750</v>
      </c>
      <c r="D8" s="271" t="s">
        <v>1760</v>
      </c>
      <c r="E8" s="94" t="s">
        <v>1751</v>
      </c>
      <c r="F8" s="94" t="s">
        <v>1762</v>
      </c>
      <c r="G8" s="230">
        <v>52000</v>
      </c>
      <c r="H8" s="276">
        <v>35000</v>
      </c>
      <c r="I8" s="277"/>
      <c r="J8" s="277"/>
      <c r="K8" s="277"/>
      <c r="L8" s="310">
        <v>35000</v>
      </c>
      <c r="M8" s="310"/>
      <c r="N8" s="24" t="s">
        <v>1887</v>
      </c>
      <c r="O8" s="24"/>
    </row>
    <row r="9" spans="1:18" ht="47.25" x14ac:dyDescent="0.2">
      <c r="A9" s="235"/>
      <c r="B9" s="105" t="s">
        <v>1677</v>
      </c>
      <c r="C9" s="94" t="s">
        <v>1752</v>
      </c>
      <c r="D9" s="105" t="s">
        <v>1678</v>
      </c>
      <c r="E9" s="94" t="s">
        <v>198</v>
      </c>
      <c r="F9" s="94" t="s">
        <v>1761</v>
      </c>
      <c r="G9" s="230">
        <v>38163</v>
      </c>
      <c r="H9" s="310">
        <v>2000</v>
      </c>
      <c r="I9" s="277"/>
      <c r="J9" s="277"/>
      <c r="K9" s="277"/>
      <c r="L9" s="310">
        <v>2000</v>
      </c>
      <c r="M9" s="310"/>
      <c r="N9" s="24" t="s">
        <v>1887</v>
      </c>
      <c r="O9" s="24"/>
    </row>
    <row r="10" spans="1:18" ht="71.25" customHeight="1" x14ac:dyDescent="0.2">
      <c r="A10" s="268"/>
      <c r="B10" s="280" t="s">
        <v>1757</v>
      </c>
      <c r="C10" s="94" t="s">
        <v>1758</v>
      </c>
      <c r="D10" s="105" t="s">
        <v>1759</v>
      </c>
      <c r="E10" s="94" t="s">
        <v>1756</v>
      </c>
      <c r="F10" s="270" t="s">
        <v>1761</v>
      </c>
      <c r="G10" s="134">
        <v>1510</v>
      </c>
      <c r="H10" s="289">
        <v>1510</v>
      </c>
      <c r="I10" s="277"/>
      <c r="J10" s="277"/>
      <c r="K10" s="277"/>
      <c r="L10" s="312">
        <v>0</v>
      </c>
      <c r="M10" s="289">
        <v>1510</v>
      </c>
      <c r="N10" s="24" t="s">
        <v>1887</v>
      </c>
      <c r="O10" s="24" t="s">
        <v>1963</v>
      </c>
    </row>
    <row r="11" spans="1:18" s="398" customFormat="1" ht="32.25" customHeight="1" x14ac:dyDescent="0.2">
      <c r="A11" s="397"/>
      <c r="B11" s="393" t="s">
        <v>2295</v>
      </c>
      <c r="C11" s="94"/>
      <c r="D11" s="105"/>
      <c r="E11" s="94"/>
      <c r="F11" s="94"/>
      <c r="G11" s="396">
        <f>SUM(G12:G13)</f>
        <v>6487.7259999999997</v>
      </c>
      <c r="H11" s="396">
        <f>SUM(H12:H13)</f>
        <v>5387.7259999999997</v>
      </c>
      <c r="I11" s="396">
        <f t="shared" ref="I11:M11" si="2">SUM(I12:I13)</f>
        <v>0</v>
      </c>
      <c r="J11" s="396">
        <f t="shared" si="2"/>
        <v>0</v>
      </c>
      <c r="K11" s="396">
        <f t="shared" si="2"/>
        <v>0</v>
      </c>
      <c r="L11" s="396">
        <f t="shared" si="2"/>
        <v>5387.7259999999997</v>
      </c>
      <c r="M11" s="396">
        <f t="shared" si="2"/>
        <v>0</v>
      </c>
      <c r="N11" s="322"/>
      <c r="O11" s="322"/>
    </row>
    <row r="12" spans="1:18" ht="31.5" x14ac:dyDescent="0.25">
      <c r="A12" s="235"/>
      <c r="B12" s="105" t="s">
        <v>1753</v>
      </c>
      <c r="C12" s="94" t="s">
        <v>1740</v>
      </c>
      <c r="D12" s="390" t="s">
        <v>1754</v>
      </c>
      <c r="E12" s="167" t="s">
        <v>269</v>
      </c>
      <c r="F12" s="373" t="s">
        <v>1764</v>
      </c>
      <c r="G12" s="276">
        <v>5489</v>
      </c>
      <c r="H12" s="454">
        <v>4389</v>
      </c>
      <c r="I12" s="400"/>
      <c r="J12" s="400"/>
      <c r="K12" s="400"/>
      <c r="L12" s="311">
        <v>4389</v>
      </c>
      <c r="M12" s="311"/>
      <c r="N12" s="322" t="s">
        <v>1887</v>
      </c>
      <c r="O12" s="322"/>
    </row>
    <row r="13" spans="1:18" ht="31.5" x14ac:dyDescent="0.2">
      <c r="A13" s="235"/>
      <c r="B13" s="105" t="s">
        <v>1680</v>
      </c>
      <c r="C13" s="94" t="s">
        <v>1755</v>
      </c>
      <c r="D13" s="105" t="s">
        <v>1680</v>
      </c>
      <c r="E13" s="94" t="s">
        <v>1756</v>
      </c>
      <c r="F13" s="263" t="s">
        <v>1764</v>
      </c>
      <c r="G13" s="455">
        <v>998.726</v>
      </c>
      <c r="H13" s="456">
        <v>998.726</v>
      </c>
      <c r="I13" s="401"/>
      <c r="J13" s="401"/>
      <c r="K13" s="401"/>
      <c r="L13" s="312">
        <v>998.726</v>
      </c>
      <c r="M13" s="312"/>
      <c r="N13" s="322" t="s">
        <v>1887</v>
      </c>
      <c r="O13" s="322"/>
    </row>
    <row r="14" spans="1:18" ht="15.75" x14ac:dyDescent="0.2">
      <c r="A14" s="274">
        <v>2</v>
      </c>
      <c r="B14" s="282" t="s">
        <v>1765</v>
      </c>
      <c r="C14" s="235"/>
      <c r="D14" s="235"/>
      <c r="E14" s="235"/>
      <c r="F14" s="235"/>
      <c r="G14" s="337">
        <f>G15+G96</f>
        <v>1336221.0919999999</v>
      </c>
      <c r="H14" s="337">
        <f t="shared" ref="H14:M14" si="3">H15+H96</f>
        <v>54454</v>
      </c>
      <c r="I14" s="337">
        <f t="shared" si="3"/>
        <v>279154.5</v>
      </c>
      <c r="J14" s="337">
        <f t="shared" si="3"/>
        <v>354329</v>
      </c>
      <c r="K14" s="337">
        <f t="shared" si="3"/>
        <v>268979</v>
      </c>
      <c r="L14" s="337">
        <f t="shared" si="3"/>
        <v>15348</v>
      </c>
      <c r="M14" s="337">
        <f t="shared" si="3"/>
        <v>39106</v>
      </c>
      <c r="N14" s="277"/>
      <c r="O14" s="277"/>
    </row>
    <row r="15" spans="1:18" ht="15.75" x14ac:dyDescent="0.2">
      <c r="A15" s="392"/>
      <c r="B15" s="393" t="s">
        <v>2294</v>
      </c>
      <c r="C15" s="235"/>
      <c r="D15" s="235"/>
      <c r="E15" s="235"/>
      <c r="F15" s="235"/>
      <c r="G15" s="396">
        <f>SUM(G16:G95)</f>
        <v>1252574.0919999999</v>
      </c>
      <c r="H15" s="396">
        <f t="shared" ref="H15:K15" si="4">SUM(H16:H95)</f>
        <v>22248</v>
      </c>
      <c r="I15" s="396">
        <f t="shared" si="4"/>
        <v>254293.5</v>
      </c>
      <c r="J15" s="396">
        <f t="shared" si="4"/>
        <v>335328</v>
      </c>
      <c r="K15" s="396">
        <f t="shared" si="4"/>
        <v>261400</v>
      </c>
      <c r="L15" s="396">
        <f t="shared" ref="L15" si="5">SUM(L16:L95)</f>
        <v>3148</v>
      </c>
      <c r="M15" s="396">
        <f t="shared" ref="M15" si="6">SUM(M16:M95)</f>
        <v>19100</v>
      </c>
      <c r="N15" s="277"/>
      <c r="O15" s="277"/>
    </row>
    <row r="16" spans="1:18" ht="94.5" x14ac:dyDescent="0.2">
      <c r="A16" s="281"/>
      <c r="B16" s="280" t="s">
        <v>1675</v>
      </c>
      <c r="C16" s="151" t="s">
        <v>1746</v>
      </c>
      <c r="D16" s="280" t="s">
        <v>1766</v>
      </c>
      <c r="E16" s="151" t="s">
        <v>771</v>
      </c>
      <c r="F16" s="94" t="s">
        <v>1761</v>
      </c>
      <c r="G16" s="330">
        <v>14923.725</v>
      </c>
      <c r="H16" s="291">
        <v>3000</v>
      </c>
      <c r="I16" s="277"/>
      <c r="J16" s="277"/>
      <c r="K16" s="277"/>
      <c r="L16" s="312">
        <v>0</v>
      </c>
      <c r="M16" s="291">
        <v>3000</v>
      </c>
      <c r="N16" s="24" t="s">
        <v>1887</v>
      </c>
      <c r="O16" s="24" t="s">
        <v>1964</v>
      </c>
    </row>
    <row r="17" spans="1:15" ht="83.25" customHeight="1" x14ac:dyDescent="0.2">
      <c r="A17" s="266"/>
      <c r="B17" s="105" t="s">
        <v>1676</v>
      </c>
      <c r="C17" s="94" t="s">
        <v>1746</v>
      </c>
      <c r="D17" s="105" t="s">
        <v>1767</v>
      </c>
      <c r="E17" s="151" t="s">
        <v>1768</v>
      </c>
      <c r="F17" s="151" t="s">
        <v>1761</v>
      </c>
      <c r="G17" s="330">
        <v>55380.866999999998</v>
      </c>
      <c r="H17" s="292">
        <v>8000</v>
      </c>
      <c r="I17" s="277"/>
      <c r="J17" s="277"/>
      <c r="K17" s="277"/>
      <c r="L17" s="312">
        <v>0</v>
      </c>
      <c r="M17" s="292">
        <v>8000</v>
      </c>
      <c r="N17" s="24" t="s">
        <v>1887</v>
      </c>
      <c r="O17" s="24" t="s">
        <v>1964</v>
      </c>
    </row>
    <row r="18" spans="1:15" ht="134.25" customHeight="1" x14ac:dyDescent="0.2">
      <c r="A18" s="235"/>
      <c r="B18" s="280" t="s">
        <v>1769</v>
      </c>
      <c r="C18" s="151" t="s">
        <v>1746</v>
      </c>
      <c r="D18" s="280" t="s">
        <v>1776</v>
      </c>
      <c r="E18" s="94" t="s">
        <v>1770</v>
      </c>
      <c r="F18" s="94" t="s">
        <v>1761</v>
      </c>
      <c r="G18" s="278">
        <v>30000</v>
      </c>
      <c r="H18" s="277"/>
      <c r="I18" s="277"/>
      <c r="J18" s="278">
        <v>10000</v>
      </c>
      <c r="K18" s="278">
        <v>20000</v>
      </c>
      <c r="L18" s="308"/>
      <c r="M18" s="308"/>
      <c r="N18" s="24" t="s">
        <v>1887</v>
      </c>
      <c r="O18" s="24"/>
    </row>
    <row r="19" spans="1:15" ht="63" x14ac:dyDescent="0.2">
      <c r="A19" s="266"/>
      <c r="B19" s="280" t="s">
        <v>1771</v>
      </c>
      <c r="C19" s="151" t="s">
        <v>1772</v>
      </c>
      <c r="D19" s="280" t="s">
        <v>2025</v>
      </c>
      <c r="E19" s="94" t="s">
        <v>1773</v>
      </c>
      <c r="F19" s="94" t="s">
        <v>1761</v>
      </c>
      <c r="G19" s="278">
        <v>4728</v>
      </c>
      <c r="H19" s="292">
        <v>1000</v>
      </c>
      <c r="I19" s="278">
        <v>2500</v>
      </c>
      <c r="J19" s="278">
        <v>1228</v>
      </c>
      <c r="K19" s="277"/>
      <c r="L19" s="312">
        <v>0</v>
      </c>
      <c r="M19" s="292">
        <v>1000</v>
      </c>
      <c r="N19" s="24" t="s">
        <v>1887</v>
      </c>
      <c r="O19" s="24" t="s">
        <v>2026</v>
      </c>
    </row>
    <row r="20" spans="1:15" ht="31.5" x14ac:dyDescent="0.2">
      <c r="A20" s="266"/>
      <c r="B20" s="105" t="s">
        <v>1774</v>
      </c>
      <c r="C20" s="94" t="s">
        <v>1772</v>
      </c>
      <c r="D20" s="105" t="s">
        <v>2027</v>
      </c>
      <c r="E20" s="94" t="s">
        <v>1775</v>
      </c>
      <c r="F20" s="94" t="s">
        <v>1761</v>
      </c>
      <c r="G20" s="278">
        <v>2000</v>
      </c>
      <c r="H20" s="277"/>
      <c r="I20" s="278">
        <v>2000</v>
      </c>
      <c r="J20" s="277"/>
      <c r="K20" s="277"/>
      <c r="L20" s="308"/>
      <c r="M20" s="308"/>
      <c r="N20" s="24" t="s">
        <v>1887</v>
      </c>
      <c r="O20" s="24"/>
    </row>
    <row r="21" spans="1:15" ht="66.75" customHeight="1" x14ac:dyDescent="0.2">
      <c r="A21" s="235"/>
      <c r="B21" s="280" t="s">
        <v>1777</v>
      </c>
      <c r="C21" s="151" t="s">
        <v>1778</v>
      </c>
      <c r="D21" s="280" t="s">
        <v>1779</v>
      </c>
      <c r="E21" s="151" t="s">
        <v>1780</v>
      </c>
      <c r="F21" s="94" t="s">
        <v>1761</v>
      </c>
      <c r="G21" s="278">
        <v>105000</v>
      </c>
      <c r="H21" s="293"/>
      <c r="I21" s="277"/>
      <c r="J21" s="277"/>
      <c r="K21" s="277"/>
      <c r="L21" s="308"/>
      <c r="M21" s="308"/>
      <c r="N21" s="24" t="s">
        <v>1887</v>
      </c>
      <c r="O21" s="24"/>
    </row>
    <row r="22" spans="1:15" ht="31.5" x14ac:dyDescent="0.2">
      <c r="A22" s="266"/>
      <c r="B22" s="280" t="s">
        <v>1681</v>
      </c>
      <c r="C22" s="151" t="s">
        <v>1781</v>
      </c>
      <c r="D22" s="105" t="s">
        <v>1682</v>
      </c>
      <c r="E22" s="94" t="s">
        <v>1782</v>
      </c>
      <c r="F22" s="294" t="s">
        <v>1761</v>
      </c>
      <c r="G22" s="278">
        <v>3148</v>
      </c>
      <c r="H22" s="278">
        <v>3148</v>
      </c>
      <c r="I22" s="277"/>
      <c r="J22" s="277"/>
      <c r="K22" s="277"/>
      <c r="L22" s="310">
        <v>3148</v>
      </c>
      <c r="M22" s="310"/>
      <c r="N22" s="24" t="s">
        <v>1887</v>
      </c>
      <c r="O22" s="24"/>
    </row>
    <row r="23" spans="1:15" ht="95.25" customHeight="1" x14ac:dyDescent="0.2">
      <c r="A23" s="266"/>
      <c r="B23" s="280" t="s">
        <v>1683</v>
      </c>
      <c r="C23" s="151" t="s">
        <v>1781</v>
      </c>
      <c r="D23" s="295" t="s">
        <v>1783</v>
      </c>
      <c r="E23" s="94" t="s">
        <v>1782</v>
      </c>
      <c r="F23" s="294" t="s">
        <v>1761</v>
      </c>
      <c r="G23" s="278">
        <v>17649</v>
      </c>
      <c r="H23" s="277"/>
      <c r="I23" s="278">
        <v>17649</v>
      </c>
      <c r="J23" s="277"/>
      <c r="K23" s="277"/>
      <c r="L23" s="308"/>
      <c r="M23" s="308"/>
      <c r="N23" s="24" t="s">
        <v>1887</v>
      </c>
      <c r="O23" s="24"/>
    </row>
    <row r="24" spans="1:15" ht="31.5" x14ac:dyDescent="0.2">
      <c r="A24" s="266"/>
      <c r="B24" s="280" t="s">
        <v>1784</v>
      </c>
      <c r="C24" s="151" t="s">
        <v>1785</v>
      </c>
      <c r="D24" s="280" t="s">
        <v>1786</v>
      </c>
      <c r="E24" s="151">
        <v>2022</v>
      </c>
      <c r="F24" s="94" t="s">
        <v>1761</v>
      </c>
      <c r="G24" s="278">
        <v>2000</v>
      </c>
      <c r="H24" s="291">
        <v>2000</v>
      </c>
      <c r="I24" s="277"/>
      <c r="J24" s="277"/>
      <c r="K24" s="277"/>
      <c r="L24" s="312">
        <v>0</v>
      </c>
      <c r="M24" s="291">
        <v>2000</v>
      </c>
      <c r="N24" s="24" t="s">
        <v>1887</v>
      </c>
      <c r="O24" s="24" t="s">
        <v>1965</v>
      </c>
    </row>
    <row r="25" spans="1:15" ht="47.25" x14ac:dyDescent="0.2">
      <c r="A25" s="296"/>
      <c r="B25" s="338" t="s">
        <v>1919</v>
      </c>
      <c r="C25" s="24" t="s">
        <v>1865</v>
      </c>
      <c r="D25" s="280" t="s">
        <v>1919</v>
      </c>
      <c r="E25" s="151" t="s">
        <v>1770</v>
      </c>
      <c r="F25" s="305" t="s">
        <v>1894</v>
      </c>
      <c r="G25" s="332">
        <v>2400</v>
      </c>
      <c r="H25" s="332"/>
      <c r="I25" s="332">
        <v>2400</v>
      </c>
      <c r="J25" s="286"/>
      <c r="K25" s="286"/>
      <c r="L25" s="331"/>
      <c r="M25" s="331"/>
      <c r="N25" s="322"/>
      <c r="O25" s="322"/>
    </row>
    <row r="26" spans="1:15" ht="78.75" customHeight="1" x14ac:dyDescent="0.2">
      <c r="A26" s="296"/>
      <c r="B26" s="338" t="s">
        <v>1943</v>
      </c>
      <c r="C26" s="151" t="s">
        <v>1945</v>
      </c>
      <c r="D26" s="298" t="s">
        <v>1944</v>
      </c>
      <c r="E26" s="151" t="s">
        <v>1782</v>
      </c>
      <c r="F26" s="305" t="s">
        <v>1894</v>
      </c>
      <c r="G26" s="333">
        <v>20470.5</v>
      </c>
      <c r="H26" s="332"/>
      <c r="I26" s="334">
        <v>20470.5</v>
      </c>
      <c r="J26" s="286"/>
      <c r="K26" s="286"/>
      <c r="L26" s="331"/>
      <c r="M26" s="331"/>
      <c r="N26" s="24" t="s">
        <v>1946</v>
      </c>
      <c r="O26" s="322"/>
    </row>
    <row r="27" spans="1:15" ht="78.75" customHeight="1" x14ac:dyDescent="0.25">
      <c r="A27" s="296"/>
      <c r="B27" s="500" t="s">
        <v>1692</v>
      </c>
      <c r="C27" s="501" t="s">
        <v>1746</v>
      </c>
      <c r="D27" s="502" t="s">
        <v>1897</v>
      </c>
      <c r="E27" s="501" t="s">
        <v>1770</v>
      </c>
      <c r="F27" s="503" t="s">
        <v>1894</v>
      </c>
      <c r="G27" s="504">
        <v>15000</v>
      </c>
      <c r="H27" s="504"/>
      <c r="I27" s="504">
        <v>5000</v>
      </c>
      <c r="J27" s="504">
        <v>10000</v>
      </c>
      <c r="K27" s="504"/>
      <c r="L27" s="504"/>
      <c r="M27" s="504"/>
      <c r="N27" s="501" t="s">
        <v>1890</v>
      </c>
      <c r="O27" s="501"/>
    </row>
    <row r="28" spans="1:15" ht="78.75" customHeight="1" x14ac:dyDescent="0.25">
      <c r="A28" s="296"/>
      <c r="B28" s="500" t="s">
        <v>1895</v>
      </c>
      <c r="C28" s="501" t="s">
        <v>1746</v>
      </c>
      <c r="D28" s="505" t="s">
        <v>1896</v>
      </c>
      <c r="E28" s="501" t="s">
        <v>1770</v>
      </c>
      <c r="F28" s="503" t="s">
        <v>1894</v>
      </c>
      <c r="G28" s="504">
        <v>10000</v>
      </c>
      <c r="H28" s="504"/>
      <c r="I28" s="504">
        <v>5000</v>
      </c>
      <c r="J28" s="504">
        <v>5000</v>
      </c>
      <c r="K28" s="504"/>
      <c r="L28" s="504"/>
      <c r="M28" s="504"/>
      <c r="N28" s="501" t="s">
        <v>1890</v>
      </c>
      <c r="O28" s="501"/>
    </row>
    <row r="29" spans="1:15" ht="78.75" customHeight="1" x14ac:dyDescent="0.25">
      <c r="A29" s="296"/>
      <c r="B29" s="500" t="s">
        <v>1898</v>
      </c>
      <c r="C29" s="501" t="s">
        <v>1746</v>
      </c>
      <c r="D29" s="505" t="s">
        <v>1899</v>
      </c>
      <c r="E29" s="501" t="s">
        <v>1930</v>
      </c>
      <c r="F29" s="503" t="s">
        <v>1894</v>
      </c>
      <c r="G29" s="504">
        <v>15000</v>
      </c>
      <c r="H29" s="504"/>
      <c r="I29" s="504">
        <v>5000</v>
      </c>
      <c r="J29" s="504">
        <v>5000</v>
      </c>
      <c r="K29" s="504">
        <v>5000</v>
      </c>
      <c r="L29" s="504"/>
      <c r="M29" s="504"/>
      <c r="N29" s="501" t="s">
        <v>1890</v>
      </c>
      <c r="O29" s="501"/>
    </row>
    <row r="30" spans="1:15" ht="78.75" customHeight="1" x14ac:dyDescent="0.25">
      <c r="A30" s="296"/>
      <c r="B30" s="500" t="s">
        <v>1900</v>
      </c>
      <c r="C30" s="501" t="s">
        <v>1746</v>
      </c>
      <c r="D30" s="505" t="s">
        <v>1901</v>
      </c>
      <c r="E30" s="501" t="s">
        <v>1888</v>
      </c>
      <c r="F30" s="503" t="s">
        <v>1894</v>
      </c>
      <c r="G30" s="504">
        <v>30000</v>
      </c>
      <c r="H30" s="504"/>
      <c r="I30" s="504"/>
      <c r="J30" s="504">
        <v>10000</v>
      </c>
      <c r="K30" s="504">
        <v>20000</v>
      </c>
      <c r="L30" s="504"/>
      <c r="M30" s="504"/>
      <c r="N30" s="501" t="s">
        <v>1890</v>
      </c>
      <c r="O30" s="501"/>
    </row>
    <row r="31" spans="1:15" ht="78.75" customHeight="1" x14ac:dyDescent="0.25">
      <c r="A31" s="296"/>
      <c r="B31" s="500" t="s">
        <v>1902</v>
      </c>
      <c r="C31" s="501" t="s">
        <v>1746</v>
      </c>
      <c r="D31" s="506" t="s">
        <v>1903</v>
      </c>
      <c r="E31" s="501" t="s">
        <v>1888</v>
      </c>
      <c r="F31" s="501" t="s">
        <v>1894</v>
      </c>
      <c r="G31" s="504">
        <v>30000</v>
      </c>
      <c r="H31" s="504"/>
      <c r="I31" s="504"/>
      <c r="J31" s="504">
        <v>10000</v>
      </c>
      <c r="K31" s="504">
        <v>10000</v>
      </c>
      <c r="L31" s="504"/>
      <c r="M31" s="504"/>
      <c r="N31" s="501" t="s">
        <v>1890</v>
      </c>
      <c r="O31" s="501" t="s">
        <v>2302</v>
      </c>
    </row>
    <row r="32" spans="1:15" s="511" customFormat="1" ht="78.75" customHeight="1" x14ac:dyDescent="0.25">
      <c r="A32" s="507"/>
      <c r="B32" s="512" t="s">
        <v>2303</v>
      </c>
      <c r="C32" s="413" t="s">
        <v>1746</v>
      </c>
      <c r="D32" s="508" t="s">
        <v>2306</v>
      </c>
      <c r="E32" s="413" t="s">
        <v>2191</v>
      </c>
      <c r="F32" s="413" t="s">
        <v>1894</v>
      </c>
      <c r="G32" s="509">
        <v>450000</v>
      </c>
      <c r="H32" s="509"/>
      <c r="I32" s="509">
        <v>20000</v>
      </c>
      <c r="J32" s="509">
        <v>110000</v>
      </c>
      <c r="K32" s="509">
        <v>110000</v>
      </c>
      <c r="L32" s="509"/>
      <c r="M32" s="509"/>
      <c r="N32" s="413" t="s">
        <v>2305</v>
      </c>
      <c r="O32" s="510" t="s">
        <v>2304</v>
      </c>
    </row>
    <row r="33" spans="1:15" ht="110.25" x14ac:dyDescent="0.2">
      <c r="A33" s="296"/>
      <c r="B33" s="402" t="s">
        <v>1984</v>
      </c>
      <c r="C33" s="403" t="s">
        <v>1740</v>
      </c>
      <c r="D33" s="404" t="s">
        <v>1985</v>
      </c>
      <c r="E33" s="403" t="s">
        <v>1930</v>
      </c>
      <c r="F33" s="404" t="s">
        <v>1894</v>
      </c>
      <c r="G33" s="405">
        <v>50000</v>
      </c>
      <c r="H33" s="406"/>
      <c r="I33" s="405">
        <v>40000</v>
      </c>
      <c r="J33" s="405">
        <v>5000</v>
      </c>
      <c r="K33" s="405">
        <v>5000</v>
      </c>
      <c r="L33" s="407"/>
      <c r="M33" s="407"/>
      <c r="N33" s="399" t="s">
        <v>1890</v>
      </c>
      <c r="O33" s="399"/>
    </row>
    <row r="34" spans="1:15" ht="78.75" x14ac:dyDescent="0.2">
      <c r="A34" s="296"/>
      <c r="B34" s="402" t="s">
        <v>1986</v>
      </c>
      <c r="C34" s="403" t="s">
        <v>1740</v>
      </c>
      <c r="D34" s="404" t="s">
        <v>1987</v>
      </c>
      <c r="E34" s="403" t="s">
        <v>1930</v>
      </c>
      <c r="F34" s="404" t="s">
        <v>1894</v>
      </c>
      <c r="G34" s="405">
        <v>30000</v>
      </c>
      <c r="H34" s="406"/>
      <c r="I34" s="405">
        <v>24000</v>
      </c>
      <c r="J34" s="405">
        <v>3500</v>
      </c>
      <c r="K34" s="405">
        <v>2500</v>
      </c>
      <c r="L34" s="407"/>
      <c r="M34" s="407"/>
      <c r="N34" s="399" t="s">
        <v>1890</v>
      </c>
      <c r="O34" s="399"/>
    </row>
    <row r="35" spans="1:15" ht="84.75" customHeight="1" x14ac:dyDescent="0.2">
      <c r="A35" s="296"/>
      <c r="B35" s="402" t="s">
        <v>1988</v>
      </c>
      <c r="C35" s="403" t="s">
        <v>1740</v>
      </c>
      <c r="D35" s="404" t="s">
        <v>1989</v>
      </c>
      <c r="E35" s="403" t="s">
        <v>1930</v>
      </c>
      <c r="F35" s="404" t="s">
        <v>1894</v>
      </c>
      <c r="G35" s="405">
        <v>20000</v>
      </c>
      <c r="H35" s="406"/>
      <c r="I35" s="405">
        <v>15000</v>
      </c>
      <c r="J35" s="405">
        <v>5000</v>
      </c>
      <c r="K35" s="405">
        <v>5000</v>
      </c>
      <c r="L35" s="407"/>
      <c r="M35" s="407"/>
      <c r="N35" s="399" t="s">
        <v>1890</v>
      </c>
      <c r="O35" s="399"/>
    </row>
    <row r="36" spans="1:15" ht="62.25" customHeight="1" x14ac:dyDescent="0.2">
      <c r="A36" s="296"/>
      <c r="B36" s="408" t="s">
        <v>2028</v>
      </c>
      <c r="C36" s="409" t="s">
        <v>1772</v>
      </c>
      <c r="D36" s="408" t="s">
        <v>2029</v>
      </c>
      <c r="E36" s="410" t="s">
        <v>1930</v>
      </c>
      <c r="F36" s="404" t="s">
        <v>1894</v>
      </c>
      <c r="G36" s="411">
        <v>40000</v>
      </c>
      <c r="H36" s="405"/>
      <c r="I36" s="411">
        <v>5000</v>
      </c>
      <c r="J36" s="411">
        <v>20000</v>
      </c>
      <c r="K36" s="411">
        <v>15000</v>
      </c>
      <c r="L36" s="407"/>
      <c r="M36" s="407"/>
      <c r="N36" s="399" t="s">
        <v>1890</v>
      </c>
      <c r="O36" s="399"/>
    </row>
    <row r="37" spans="1:15" ht="62.25" customHeight="1" x14ac:dyDescent="0.25">
      <c r="A37" s="296"/>
      <c r="B37" s="412" t="s">
        <v>2065</v>
      </c>
      <c r="C37" s="413" t="s">
        <v>1865</v>
      </c>
      <c r="D37" s="414" t="s">
        <v>2066</v>
      </c>
      <c r="E37" s="399" t="s">
        <v>1770</v>
      </c>
      <c r="F37" s="404" t="s">
        <v>1894</v>
      </c>
      <c r="G37" s="415">
        <v>1600</v>
      </c>
      <c r="H37" s="415"/>
      <c r="I37" s="415">
        <v>800</v>
      </c>
      <c r="J37" s="415">
        <v>800</v>
      </c>
      <c r="K37" s="416"/>
      <c r="L37" s="417"/>
      <c r="M37" s="417"/>
      <c r="N37" s="399" t="s">
        <v>1942</v>
      </c>
      <c r="O37" s="399" t="s">
        <v>2070</v>
      </c>
    </row>
    <row r="38" spans="1:15" ht="77.25" customHeight="1" x14ac:dyDescent="0.2">
      <c r="A38" s="296"/>
      <c r="B38" s="402" t="s">
        <v>2072</v>
      </c>
      <c r="C38" s="403" t="s">
        <v>1861</v>
      </c>
      <c r="D38" s="402" t="s">
        <v>2301</v>
      </c>
      <c r="E38" s="403" t="s">
        <v>1930</v>
      </c>
      <c r="F38" s="404" t="s">
        <v>1894</v>
      </c>
      <c r="G38" s="405">
        <v>9000</v>
      </c>
      <c r="H38" s="405"/>
      <c r="I38" s="411">
        <v>3000</v>
      </c>
      <c r="J38" s="411">
        <v>3000</v>
      </c>
      <c r="K38" s="411">
        <v>3000</v>
      </c>
      <c r="L38" s="407"/>
      <c r="M38" s="407"/>
      <c r="N38" s="399" t="s">
        <v>2073</v>
      </c>
      <c r="O38" s="399"/>
    </row>
    <row r="39" spans="1:15" ht="63.75" customHeight="1" x14ac:dyDescent="0.2">
      <c r="A39" s="296"/>
      <c r="B39" s="402" t="s">
        <v>2092</v>
      </c>
      <c r="C39" s="418" t="s">
        <v>2093</v>
      </c>
      <c r="D39" s="419" t="s">
        <v>2300</v>
      </c>
      <c r="E39" s="420" t="s">
        <v>2101</v>
      </c>
      <c r="F39" s="404" t="s">
        <v>1894</v>
      </c>
      <c r="G39" s="421">
        <v>35000</v>
      </c>
      <c r="H39" s="405"/>
      <c r="I39" s="421">
        <v>5000</v>
      </c>
      <c r="J39" s="421">
        <v>20000</v>
      </c>
      <c r="K39" s="421">
        <v>10000</v>
      </c>
      <c r="L39" s="407"/>
      <c r="M39" s="407"/>
      <c r="N39" s="399" t="s">
        <v>2099</v>
      </c>
      <c r="O39" s="399"/>
    </row>
    <row r="40" spans="1:15" ht="57.75" customHeight="1" x14ac:dyDescent="0.2">
      <c r="A40" s="296"/>
      <c r="B40" s="402" t="s">
        <v>2094</v>
      </c>
      <c r="C40" s="418" t="s">
        <v>2093</v>
      </c>
      <c r="D40" s="419" t="s">
        <v>2097</v>
      </c>
      <c r="E40" s="420" t="s">
        <v>1770</v>
      </c>
      <c r="F40" s="404" t="s">
        <v>1894</v>
      </c>
      <c r="G40" s="421">
        <v>7000</v>
      </c>
      <c r="H40" s="405"/>
      <c r="I40" s="421">
        <v>3500</v>
      </c>
      <c r="J40" s="421">
        <v>3500</v>
      </c>
      <c r="K40" s="421"/>
      <c r="L40" s="407"/>
      <c r="M40" s="407"/>
      <c r="N40" s="399" t="s">
        <v>2100</v>
      </c>
      <c r="O40" s="399"/>
    </row>
    <row r="41" spans="1:15" ht="68.25" customHeight="1" x14ac:dyDescent="0.25">
      <c r="A41" s="296"/>
      <c r="B41" s="440" t="s">
        <v>2095</v>
      </c>
      <c r="C41" s="418" t="s">
        <v>1746</v>
      </c>
      <c r="D41" s="423" t="s">
        <v>2298</v>
      </c>
      <c r="E41" s="420" t="s">
        <v>379</v>
      </c>
      <c r="F41" s="404" t="s">
        <v>1894</v>
      </c>
      <c r="G41" s="424">
        <v>8000</v>
      </c>
      <c r="H41" s="405"/>
      <c r="I41" s="424">
        <v>2000</v>
      </c>
      <c r="J41" s="424">
        <v>3000</v>
      </c>
      <c r="K41" s="424">
        <v>3000</v>
      </c>
      <c r="L41" s="407"/>
      <c r="M41" s="407"/>
      <c r="N41" s="399" t="s">
        <v>2100</v>
      </c>
      <c r="O41" s="399"/>
    </row>
    <row r="42" spans="1:15" ht="98.25" customHeight="1" x14ac:dyDescent="0.25">
      <c r="A42" s="296"/>
      <c r="B42" s="402" t="s">
        <v>2096</v>
      </c>
      <c r="C42" s="418" t="s">
        <v>2093</v>
      </c>
      <c r="D42" s="425" t="s">
        <v>2098</v>
      </c>
      <c r="E42" s="420" t="s">
        <v>377</v>
      </c>
      <c r="F42" s="404" t="s">
        <v>1894</v>
      </c>
      <c r="G42" s="421">
        <v>5000</v>
      </c>
      <c r="H42" s="405"/>
      <c r="I42" s="421">
        <v>2500</v>
      </c>
      <c r="J42" s="421">
        <v>2500</v>
      </c>
      <c r="K42" s="421"/>
      <c r="L42" s="407"/>
      <c r="M42" s="407"/>
      <c r="N42" s="399" t="s">
        <v>2100</v>
      </c>
      <c r="O42" s="399"/>
    </row>
    <row r="43" spans="1:15" ht="165" x14ac:dyDescent="0.25">
      <c r="A43" s="296"/>
      <c r="B43" s="426" t="s">
        <v>2102</v>
      </c>
      <c r="C43" s="418" t="s">
        <v>2107</v>
      </c>
      <c r="D43" s="425" t="s">
        <v>2110</v>
      </c>
      <c r="E43" s="420" t="s">
        <v>861</v>
      </c>
      <c r="F43" s="404" t="s">
        <v>1894</v>
      </c>
      <c r="G43" s="421">
        <v>3000</v>
      </c>
      <c r="H43" s="405"/>
      <c r="I43" s="421">
        <v>1500</v>
      </c>
      <c r="J43" s="421">
        <v>1500</v>
      </c>
      <c r="K43" s="421"/>
      <c r="L43" s="407"/>
      <c r="M43" s="407"/>
      <c r="N43" s="399" t="s">
        <v>2100</v>
      </c>
      <c r="O43" s="399"/>
    </row>
    <row r="44" spans="1:15" ht="198" x14ac:dyDescent="0.25">
      <c r="A44" s="296"/>
      <c r="B44" s="426" t="s">
        <v>2104</v>
      </c>
      <c r="C44" s="418" t="s">
        <v>2103</v>
      </c>
      <c r="D44" s="425" t="s">
        <v>2111</v>
      </c>
      <c r="E44" s="420" t="s">
        <v>861</v>
      </c>
      <c r="F44" s="404" t="s">
        <v>1894</v>
      </c>
      <c r="G44" s="421">
        <v>1000</v>
      </c>
      <c r="H44" s="405"/>
      <c r="I44" s="421">
        <v>500</v>
      </c>
      <c r="J44" s="421">
        <v>500</v>
      </c>
      <c r="K44" s="421"/>
      <c r="L44" s="407"/>
      <c r="M44" s="407"/>
      <c r="N44" s="399" t="s">
        <v>2100</v>
      </c>
      <c r="O44" s="399"/>
    </row>
    <row r="45" spans="1:15" ht="165" x14ac:dyDescent="0.25">
      <c r="A45" s="296"/>
      <c r="B45" s="426" t="s">
        <v>2105</v>
      </c>
      <c r="C45" s="418" t="s">
        <v>2108</v>
      </c>
      <c r="D45" s="425" t="s">
        <v>2112</v>
      </c>
      <c r="E45" s="420" t="s">
        <v>861</v>
      </c>
      <c r="F45" s="404" t="s">
        <v>1894</v>
      </c>
      <c r="G45" s="421">
        <v>3000</v>
      </c>
      <c r="H45" s="405"/>
      <c r="I45" s="421">
        <v>1500</v>
      </c>
      <c r="J45" s="421">
        <v>1500</v>
      </c>
      <c r="K45" s="421"/>
      <c r="L45" s="407"/>
      <c r="M45" s="407"/>
      <c r="N45" s="399" t="s">
        <v>2100</v>
      </c>
      <c r="O45" s="399"/>
    </row>
    <row r="46" spans="1:15" ht="75" customHeight="1" x14ac:dyDescent="0.25">
      <c r="A46" s="296"/>
      <c r="B46" s="426" t="s">
        <v>2106</v>
      </c>
      <c r="C46" s="418" t="s">
        <v>2109</v>
      </c>
      <c r="D46" s="425" t="s">
        <v>2113</v>
      </c>
      <c r="E46" s="420" t="s">
        <v>861</v>
      </c>
      <c r="F46" s="404" t="s">
        <v>1894</v>
      </c>
      <c r="G46" s="421">
        <v>2000</v>
      </c>
      <c r="H46" s="405"/>
      <c r="I46" s="421">
        <v>1000</v>
      </c>
      <c r="J46" s="421">
        <v>1000</v>
      </c>
      <c r="K46" s="421"/>
      <c r="L46" s="407"/>
      <c r="M46" s="407"/>
      <c r="N46" s="399" t="s">
        <v>2100</v>
      </c>
      <c r="O46" s="399"/>
    </row>
    <row r="47" spans="1:15" ht="132" x14ac:dyDescent="0.25">
      <c r="A47" s="296"/>
      <c r="B47" s="426" t="s">
        <v>2114</v>
      </c>
      <c r="C47" s="418" t="s">
        <v>2109</v>
      </c>
      <c r="D47" s="425" t="s">
        <v>2118</v>
      </c>
      <c r="E47" s="420" t="s">
        <v>861</v>
      </c>
      <c r="F47" s="404" t="s">
        <v>1894</v>
      </c>
      <c r="G47" s="421">
        <v>1000</v>
      </c>
      <c r="H47" s="405"/>
      <c r="I47" s="427">
        <v>500</v>
      </c>
      <c r="J47" s="427">
        <v>500</v>
      </c>
      <c r="K47" s="411"/>
      <c r="L47" s="407"/>
      <c r="M47" s="407"/>
      <c r="N47" s="399" t="s">
        <v>2100</v>
      </c>
      <c r="O47" s="399"/>
    </row>
    <row r="48" spans="1:15" ht="132" x14ac:dyDescent="0.25">
      <c r="A48" s="296"/>
      <c r="B48" s="426" t="s">
        <v>2115</v>
      </c>
      <c r="C48" s="418" t="s">
        <v>2109</v>
      </c>
      <c r="D48" s="425" t="s">
        <v>2119</v>
      </c>
      <c r="E48" s="420" t="s">
        <v>861</v>
      </c>
      <c r="F48" s="404" t="s">
        <v>1894</v>
      </c>
      <c r="G48" s="421">
        <v>3000</v>
      </c>
      <c r="H48" s="405"/>
      <c r="I48" s="427">
        <v>1500</v>
      </c>
      <c r="J48" s="427">
        <v>1500</v>
      </c>
      <c r="K48" s="411"/>
      <c r="L48" s="407"/>
      <c r="M48" s="407"/>
      <c r="N48" s="399" t="s">
        <v>2100</v>
      </c>
      <c r="O48" s="399"/>
    </row>
    <row r="49" spans="1:15" ht="405.75" customHeight="1" x14ac:dyDescent="0.25">
      <c r="A49" s="296"/>
      <c r="B49" s="426" t="s">
        <v>2116</v>
      </c>
      <c r="C49" s="418" t="s">
        <v>2117</v>
      </c>
      <c r="D49" s="425" t="s">
        <v>2120</v>
      </c>
      <c r="E49" s="420" t="s">
        <v>861</v>
      </c>
      <c r="F49" s="404" t="s">
        <v>1894</v>
      </c>
      <c r="G49" s="421">
        <v>4000</v>
      </c>
      <c r="H49" s="405"/>
      <c r="I49" s="427">
        <v>2000</v>
      </c>
      <c r="J49" s="427">
        <v>2000</v>
      </c>
      <c r="K49" s="411"/>
      <c r="L49" s="407"/>
      <c r="M49" s="407"/>
      <c r="N49" s="399" t="s">
        <v>2100</v>
      </c>
      <c r="O49" s="399"/>
    </row>
    <row r="50" spans="1:15" ht="75" customHeight="1" x14ac:dyDescent="0.25">
      <c r="A50" s="296"/>
      <c r="B50" s="426" t="s">
        <v>2121</v>
      </c>
      <c r="C50" s="418" t="s">
        <v>2117</v>
      </c>
      <c r="D50" s="425" t="s">
        <v>2128</v>
      </c>
      <c r="E50" s="420" t="s">
        <v>861</v>
      </c>
      <c r="F50" s="404" t="s">
        <v>1894</v>
      </c>
      <c r="G50" s="421">
        <v>1000</v>
      </c>
      <c r="H50" s="405"/>
      <c r="I50" s="411">
        <v>500</v>
      </c>
      <c r="J50" s="411">
        <v>500</v>
      </c>
      <c r="K50" s="411"/>
      <c r="L50" s="407"/>
      <c r="M50" s="407"/>
      <c r="N50" s="399" t="s">
        <v>2100</v>
      </c>
      <c r="O50" s="399"/>
    </row>
    <row r="51" spans="1:15" ht="75" customHeight="1" x14ac:dyDescent="0.25">
      <c r="A51" s="296"/>
      <c r="B51" s="426" t="s">
        <v>2122</v>
      </c>
      <c r="C51" s="418" t="s">
        <v>2127</v>
      </c>
      <c r="D51" s="425" t="s">
        <v>2129</v>
      </c>
      <c r="E51" s="420" t="s">
        <v>861</v>
      </c>
      <c r="F51" s="404" t="s">
        <v>1894</v>
      </c>
      <c r="G51" s="421">
        <v>2000</v>
      </c>
      <c r="H51" s="405"/>
      <c r="I51" s="411">
        <v>1000</v>
      </c>
      <c r="J51" s="411">
        <v>1000</v>
      </c>
      <c r="K51" s="411"/>
      <c r="L51" s="407"/>
      <c r="M51" s="407"/>
      <c r="N51" s="399" t="s">
        <v>2100</v>
      </c>
      <c r="O51" s="399"/>
    </row>
    <row r="52" spans="1:15" ht="165" x14ac:dyDescent="0.25">
      <c r="A52" s="296"/>
      <c r="B52" s="426" t="s">
        <v>2123</v>
      </c>
      <c r="C52" s="418" t="s">
        <v>2124</v>
      </c>
      <c r="D52" s="425" t="s">
        <v>2130</v>
      </c>
      <c r="E52" s="420" t="s">
        <v>861</v>
      </c>
      <c r="F52" s="404" t="s">
        <v>1894</v>
      </c>
      <c r="G52" s="421">
        <v>2000</v>
      </c>
      <c r="H52" s="405"/>
      <c r="I52" s="411">
        <v>1000</v>
      </c>
      <c r="J52" s="411">
        <v>1000</v>
      </c>
      <c r="K52" s="411"/>
      <c r="L52" s="407"/>
      <c r="M52" s="407"/>
      <c r="N52" s="399" t="s">
        <v>2100</v>
      </c>
      <c r="O52" s="399"/>
    </row>
    <row r="53" spans="1:15" ht="132" x14ac:dyDescent="0.25">
      <c r="A53" s="296"/>
      <c r="B53" s="426" t="s">
        <v>2125</v>
      </c>
      <c r="C53" s="418" t="s">
        <v>2127</v>
      </c>
      <c r="D53" s="425" t="s">
        <v>2131</v>
      </c>
      <c r="E53" s="420" t="s">
        <v>861</v>
      </c>
      <c r="F53" s="404" t="s">
        <v>1894</v>
      </c>
      <c r="G53" s="421">
        <v>5000</v>
      </c>
      <c r="H53" s="405"/>
      <c r="I53" s="411">
        <v>2500</v>
      </c>
      <c r="J53" s="411">
        <v>2500</v>
      </c>
      <c r="K53" s="411"/>
      <c r="L53" s="407"/>
      <c r="M53" s="407"/>
      <c r="N53" s="399" t="s">
        <v>2100</v>
      </c>
      <c r="O53" s="399"/>
    </row>
    <row r="54" spans="1:15" ht="165" x14ac:dyDescent="0.25">
      <c r="A54" s="296"/>
      <c r="B54" s="426" t="s">
        <v>2126</v>
      </c>
      <c r="C54" s="418" t="s">
        <v>2127</v>
      </c>
      <c r="D54" s="425" t="s">
        <v>2132</v>
      </c>
      <c r="E54" s="420" t="s">
        <v>861</v>
      </c>
      <c r="F54" s="404" t="s">
        <v>1894</v>
      </c>
      <c r="G54" s="421">
        <v>2000</v>
      </c>
      <c r="H54" s="405"/>
      <c r="I54" s="411">
        <v>1000</v>
      </c>
      <c r="J54" s="411">
        <v>1000</v>
      </c>
      <c r="K54" s="411"/>
      <c r="L54" s="407"/>
      <c r="M54" s="407"/>
      <c r="N54" s="399" t="s">
        <v>2100</v>
      </c>
      <c r="O54" s="399"/>
    </row>
    <row r="55" spans="1:15" ht="75" customHeight="1" x14ac:dyDescent="0.25">
      <c r="A55" s="296"/>
      <c r="B55" s="426" t="s">
        <v>2133</v>
      </c>
      <c r="C55" s="418" t="s">
        <v>2161</v>
      </c>
      <c r="D55" s="425" t="s">
        <v>2164</v>
      </c>
      <c r="E55" s="420" t="s">
        <v>861</v>
      </c>
      <c r="F55" s="404" t="s">
        <v>1894</v>
      </c>
      <c r="G55" s="421">
        <v>3000</v>
      </c>
      <c r="H55" s="405"/>
      <c r="I55" s="411">
        <v>1500</v>
      </c>
      <c r="J55" s="411">
        <v>1500</v>
      </c>
      <c r="K55" s="411"/>
      <c r="L55" s="407"/>
      <c r="M55" s="407"/>
      <c r="N55" s="399" t="s">
        <v>2100</v>
      </c>
      <c r="O55" s="399"/>
    </row>
    <row r="56" spans="1:15" ht="115.5" x14ac:dyDescent="0.25">
      <c r="A56" s="296"/>
      <c r="B56" s="426" t="s">
        <v>2134</v>
      </c>
      <c r="C56" s="418" t="s">
        <v>2127</v>
      </c>
      <c r="D56" s="425" t="s">
        <v>2165</v>
      </c>
      <c r="E56" s="420" t="s">
        <v>861</v>
      </c>
      <c r="F56" s="404" t="s">
        <v>1894</v>
      </c>
      <c r="G56" s="421">
        <v>2000</v>
      </c>
      <c r="H56" s="405"/>
      <c r="I56" s="411">
        <v>1000</v>
      </c>
      <c r="J56" s="411">
        <v>1000</v>
      </c>
      <c r="K56" s="411"/>
      <c r="L56" s="407"/>
      <c r="M56" s="407"/>
      <c r="N56" s="399" t="s">
        <v>2100</v>
      </c>
      <c r="O56" s="399"/>
    </row>
    <row r="57" spans="1:15" ht="115.5" x14ac:dyDescent="0.25">
      <c r="A57" s="296"/>
      <c r="B57" s="426" t="s">
        <v>2135</v>
      </c>
      <c r="C57" s="418" t="s">
        <v>2162</v>
      </c>
      <c r="D57" s="425" t="s">
        <v>2166</v>
      </c>
      <c r="E57" s="420" t="s">
        <v>861</v>
      </c>
      <c r="F57" s="404" t="s">
        <v>1894</v>
      </c>
      <c r="G57" s="421">
        <v>2000</v>
      </c>
      <c r="H57" s="405"/>
      <c r="I57" s="411">
        <v>1000</v>
      </c>
      <c r="J57" s="411">
        <v>1000</v>
      </c>
      <c r="K57" s="411"/>
      <c r="L57" s="407"/>
      <c r="M57" s="407"/>
      <c r="N57" s="399" t="s">
        <v>2100</v>
      </c>
      <c r="O57" s="399"/>
    </row>
    <row r="58" spans="1:15" ht="132" x14ac:dyDescent="0.25">
      <c r="A58" s="296"/>
      <c r="B58" s="426" t="s">
        <v>2136</v>
      </c>
      <c r="C58" s="418" t="s">
        <v>2127</v>
      </c>
      <c r="D58" s="425" t="s">
        <v>2167</v>
      </c>
      <c r="E58" s="420" t="s">
        <v>861</v>
      </c>
      <c r="F58" s="404" t="s">
        <v>1894</v>
      </c>
      <c r="G58" s="421">
        <v>3000</v>
      </c>
      <c r="H58" s="405"/>
      <c r="I58" s="411">
        <v>1500</v>
      </c>
      <c r="J58" s="411">
        <v>1500</v>
      </c>
      <c r="K58" s="411"/>
      <c r="L58" s="407"/>
      <c r="M58" s="407"/>
      <c r="N58" s="399" t="s">
        <v>2100</v>
      </c>
      <c r="O58" s="399"/>
    </row>
    <row r="59" spans="1:15" ht="75" customHeight="1" x14ac:dyDescent="0.25">
      <c r="A59" s="296"/>
      <c r="B59" s="426" t="s">
        <v>2137</v>
      </c>
      <c r="C59" s="418" t="s">
        <v>2163</v>
      </c>
      <c r="D59" s="428" t="s">
        <v>2168</v>
      </c>
      <c r="E59" s="420">
        <v>2024</v>
      </c>
      <c r="F59" s="404" t="s">
        <v>1894</v>
      </c>
      <c r="G59" s="421">
        <v>2000</v>
      </c>
      <c r="H59" s="405"/>
      <c r="I59" s="411"/>
      <c r="J59" s="411">
        <v>2000</v>
      </c>
      <c r="K59" s="411"/>
      <c r="L59" s="407"/>
      <c r="M59" s="407"/>
      <c r="N59" s="399" t="s">
        <v>2100</v>
      </c>
      <c r="O59" s="399"/>
    </row>
    <row r="60" spans="1:15" ht="49.5" customHeight="1" x14ac:dyDescent="0.25">
      <c r="A60" s="296"/>
      <c r="B60" s="426" t="s">
        <v>2138</v>
      </c>
      <c r="C60" s="418" t="s">
        <v>2163</v>
      </c>
      <c r="D60" s="428" t="s">
        <v>2169</v>
      </c>
      <c r="E60" s="420">
        <v>2023</v>
      </c>
      <c r="F60" s="404" t="s">
        <v>1894</v>
      </c>
      <c r="G60" s="421">
        <v>5500</v>
      </c>
      <c r="H60" s="405"/>
      <c r="I60" s="411">
        <v>5500</v>
      </c>
      <c r="J60" s="411"/>
      <c r="K60" s="411"/>
      <c r="L60" s="407"/>
      <c r="M60" s="407"/>
      <c r="N60" s="399" t="s">
        <v>2100</v>
      </c>
      <c r="O60" s="399"/>
    </row>
    <row r="61" spans="1:15" ht="66" x14ac:dyDescent="0.25">
      <c r="A61" s="296"/>
      <c r="B61" s="426" t="s">
        <v>2139</v>
      </c>
      <c r="C61" s="418" t="s">
        <v>2163</v>
      </c>
      <c r="D61" s="428" t="s">
        <v>2170</v>
      </c>
      <c r="E61" s="420">
        <v>2024</v>
      </c>
      <c r="F61" s="404" t="s">
        <v>1894</v>
      </c>
      <c r="G61" s="421">
        <v>3000</v>
      </c>
      <c r="H61" s="405"/>
      <c r="I61" s="411"/>
      <c r="J61" s="411">
        <v>3000</v>
      </c>
      <c r="K61" s="411"/>
      <c r="L61" s="407"/>
      <c r="M61" s="407"/>
      <c r="N61" s="399" t="s">
        <v>2100</v>
      </c>
      <c r="O61" s="399"/>
    </row>
    <row r="62" spans="1:15" ht="99" x14ac:dyDescent="0.25">
      <c r="A62" s="296"/>
      <c r="B62" s="426" t="s">
        <v>2140</v>
      </c>
      <c r="C62" s="418" t="s">
        <v>2163</v>
      </c>
      <c r="D62" s="428" t="s">
        <v>2171</v>
      </c>
      <c r="E62" s="420" t="s">
        <v>913</v>
      </c>
      <c r="F62" s="404" t="s">
        <v>1894</v>
      </c>
      <c r="G62" s="421">
        <v>3000</v>
      </c>
      <c r="H62" s="405"/>
      <c r="I62" s="411"/>
      <c r="J62" s="411">
        <v>1500</v>
      </c>
      <c r="K62" s="411">
        <v>1500</v>
      </c>
      <c r="L62" s="407"/>
      <c r="M62" s="407"/>
      <c r="N62" s="399" t="s">
        <v>2100</v>
      </c>
      <c r="O62" s="399"/>
    </row>
    <row r="63" spans="1:15" ht="49.5" customHeight="1" x14ac:dyDescent="0.25">
      <c r="A63" s="296"/>
      <c r="B63" s="426" t="s">
        <v>2141</v>
      </c>
      <c r="C63" s="418" t="s">
        <v>2163</v>
      </c>
      <c r="D63" s="428" t="s">
        <v>2172</v>
      </c>
      <c r="E63" s="420" t="s">
        <v>379</v>
      </c>
      <c r="F63" s="404" t="s">
        <v>1894</v>
      </c>
      <c r="G63" s="421">
        <v>10000</v>
      </c>
      <c r="H63" s="405"/>
      <c r="I63" s="411">
        <v>5000</v>
      </c>
      <c r="J63" s="411">
        <v>2500</v>
      </c>
      <c r="K63" s="411">
        <v>2500</v>
      </c>
      <c r="L63" s="407"/>
      <c r="M63" s="407"/>
      <c r="N63" s="399" t="s">
        <v>2100</v>
      </c>
      <c r="O63" s="399"/>
    </row>
    <row r="64" spans="1:15" ht="75" customHeight="1" x14ac:dyDescent="0.25">
      <c r="A64" s="296"/>
      <c r="B64" s="426" t="s">
        <v>2142</v>
      </c>
      <c r="C64" s="418" t="s">
        <v>2163</v>
      </c>
      <c r="D64" s="428" t="s">
        <v>2173</v>
      </c>
      <c r="E64" s="420">
        <v>2024</v>
      </c>
      <c r="F64" s="404" t="s">
        <v>1894</v>
      </c>
      <c r="G64" s="421">
        <v>2000</v>
      </c>
      <c r="H64" s="405"/>
      <c r="I64" s="411"/>
      <c r="J64" s="411">
        <v>2000</v>
      </c>
      <c r="K64" s="411"/>
      <c r="L64" s="407"/>
      <c r="M64" s="407"/>
      <c r="N64" s="399" t="s">
        <v>2100</v>
      </c>
      <c r="O64" s="399"/>
    </row>
    <row r="65" spans="1:15" ht="75" customHeight="1" x14ac:dyDescent="0.2">
      <c r="A65" s="296"/>
      <c r="B65" s="426" t="s">
        <v>2143</v>
      </c>
      <c r="C65" s="418" t="s">
        <v>2163</v>
      </c>
      <c r="D65" s="429" t="s">
        <v>2174</v>
      </c>
      <c r="E65" s="420">
        <v>2025</v>
      </c>
      <c r="F65" s="404" t="s">
        <v>1894</v>
      </c>
      <c r="G65" s="421">
        <v>2000</v>
      </c>
      <c r="H65" s="405"/>
      <c r="I65" s="411"/>
      <c r="J65" s="411"/>
      <c r="K65" s="411">
        <v>2000</v>
      </c>
      <c r="L65" s="407"/>
      <c r="M65" s="407"/>
      <c r="N65" s="399" t="s">
        <v>2100</v>
      </c>
      <c r="O65" s="399"/>
    </row>
    <row r="66" spans="1:15" ht="82.5" x14ac:dyDescent="0.25">
      <c r="A66" s="296"/>
      <c r="B66" s="430" t="s">
        <v>2144</v>
      </c>
      <c r="C66" s="418" t="s">
        <v>2163</v>
      </c>
      <c r="D66" s="428" t="s">
        <v>2175</v>
      </c>
      <c r="E66" s="420" t="s">
        <v>861</v>
      </c>
      <c r="F66" s="404" t="s">
        <v>1894</v>
      </c>
      <c r="G66" s="421">
        <v>5000</v>
      </c>
      <c r="H66" s="405"/>
      <c r="I66" s="411">
        <v>1000</v>
      </c>
      <c r="J66" s="411">
        <v>2000</v>
      </c>
      <c r="K66" s="411">
        <v>2000</v>
      </c>
      <c r="L66" s="407"/>
      <c r="M66" s="407"/>
      <c r="N66" s="399" t="s">
        <v>2100</v>
      </c>
      <c r="O66" s="399"/>
    </row>
    <row r="67" spans="1:15" ht="75" customHeight="1" x14ac:dyDescent="0.2">
      <c r="A67" s="296"/>
      <c r="B67" s="430" t="s">
        <v>2145</v>
      </c>
      <c r="C67" s="418" t="s">
        <v>2163</v>
      </c>
      <c r="D67" s="429" t="s">
        <v>2176</v>
      </c>
      <c r="E67" s="420" t="s">
        <v>379</v>
      </c>
      <c r="F67" s="404" t="s">
        <v>1894</v>
      </c>
      <c r="G67" s="421">
        <v>20000</v>
      </c>
      <c r="H67" s="405"/>
      <c r="I67" s="411">
        <v>7000</v>
      </c>
      <c r="J67" s="411">
        <v>6000</v>
      </c>
      <c r="K67" s="411">
        <v>7000</v>
      </c>
      <c r="L67" s="407"/>
      <c r="M67" s="407"/>
      <c r="N67" s="399" t="s">
        <v>2100</v>
      </c>
      <c r="O67" s="399"/>
    </row>
    <row r="68" spans="1:15" ht="82.5" x14ac:dyDescent="0.2">
      <c r="A68" s="296"/>
      <c r="B68" s="426" t="s">
        <v>2146</v>
      </c>
      <c r="C68" s="418" t="s">
        <v>2163</v>
      </c>
      <c r="D68" s="429" t="s">
        <v>2177</v>
      </c>
      <c r="E68" s="420" t="s">
        <v>379</v>
      </c>
      <c r="F68" s="404" t="s">
        <v>1894</v>
      </c>
      <c r="G68" s="421">
        <v>3000</v>
      </c>
      <c r="H68" s="405"/>
      <c r="I68" s="411">
        <v>1000</v>
      </c>
      <c r="J68" s="411">
        <v>1000</v>
      </c>
      <c r="K68" s="411">
        <v>1000</v>
      </c>
      <c r="L68" s="407"/>
      <c r="M68" s="407"/>
      <c r="N68" s="399" t="s">
        <v>2100</v>
      </c>
      <c r="O68" s="399"/>
    </row>
    <row r="69" spans="1:15" ht="75" customHeight="1" x14ac:dyDescent="0.2">
      <c r="A69" s="296"/>
      <c r="B69" s="430" t="s">
        <v>2147</v>
      </c>
      <c r="C69" s="418" t="s">
        <v>2163</v>
      </c>
      <c r="D69" s="429" t="s">
        <v>2178</v>
      </c>
      <c r="E69" s="420" t="s">
        <v>379</v>
      </c>
      <c r="F69" s="404" t="s">
        <v>1894</v>
      </c>
      <c r="G69" s="421">
        <v>2000</v>
      </c>
      <c r="H69" s="405"/>
      <c r="I69" s="411"/>
      <c r="J69" s="411">
        <v>1000</v>
      </c>
      <c r="K69" s="411">
        <v>1000</v>
      </c>
      <c r="L69" s="407"/>
      <c r="M69" s="407"/>
      <c r="N69" s="399" t="s">
        <v>2100</v>
      </c>
      <c r="O69" s="399"/>
    </row>
    <row r="70" spans="1:15" ht="139.5" customHeight="1" x14ac:dyDescent="0.25">
      <c r="A70" s="296"/>
      <c r="B70" s="426" t="s">
        <v>2148</v>
      </c>
      <c r="C70" s="418" t="s">
        <v>2093</v>
      </c>
      <c r="D70" s="425" t="s">
        <v>2179</v>
      </c>
      <c r="E70" s="420" t="s">
        <v>379</v>
      </c>
      <c r="F70" s="404" t="s">
        <v>1894</v>
      </c>
      <c r="G70" s="421">
        <v>8000</v>
      </c>
      <c r="H70" s="405"/>
      <c r="I70" s="411">
        <v>2000</v>
      </c>
      <c r="J70" s="411">
        <v>2000</v>
      </c>
      <c r="K70" s="411">
        <v>4000</v>
      </c>
      <c r="L70" s="407"/>
      <c r="M70" s="407"/>
      <c r="N70" s="399" t="s">
        <v>2100</v>
      </c>
      <c r="O70" s="399"/>
    </row>
    <row r="71" spans="1:15" ht="75" customHeight="1" x14ac:dyDescent="0.2">
      <c r="A71" s="296"/>
      <c r="B71" s="426" t="s">
        <v>2149</v>
      </c>
      <c r="C71" s="418" t="s">
        <v>2093</v>
      </c>
      <c r="D71" s="431" t="s">
        <v>2180</v>
      </c>
      <c r="E71" s="420" t="s">
        <v>2191</v>
      </c>
      <c r="F71" s="404" t="s">
        <v>1894</v>
      </c>
      <c r="G71" s="421">
        <v>6000</v>
      </c>
      <c r="H71" s="405"/>
      <c r="I71" s="411">
        <v>1500</v>
      </c>
      <c r="J71" s="411">
        <v>1500</v>
      </c>
      <c r="K71" s="411">
        <v>3000</v>
      </c>
      <c r="L71" s="407"/>
      <c r="M71" s="407"/>
      <c r="N71" s="399" t="s">
        <v>2100</v>
      </c>
      <c r="O71" s="399"/>
    </row>
    <row r="72" spans="1:15" ht="82.5" x14ac:dyDescent="0.25">
      <c r="A72" s="296"/>
      <c r="B72" s="426" t="s">
        <v>2150</v>
      </c>
      <c r="C72" s="418" t="s">
        <v>2093</v>
      </c>
      <c r="D72" s="428" t="s">
        <v>2181</v>
      </c>
      <c r="E72" s="420" t="s">
        <v>379</v>
      </c>
      <c r="F72" s="404" t="s">
        <v>1894</v>
      </c>
      <c r="G72" s="421">
        <v>5000</v>
      </c>
      <c r="H72" s="405"/>
      <c r="I72" s="411">
        <v>1250</v>
      </c>
      <c r="J72" s="411">
        <v>1250</v>
      </c>
      <c r="K72" s="411">
        <v>2500</v>
      </c>
      <c r="L72" s="407"/>
      <c r="M72" s="407"/>
      <c r="N72" s="399" t="s">
        <v>2100</v>
      </c>
      <c r="O72" s="399"/>
    </row>
    <row r="73" spans="1:15" ht="115.5" x14ac:dyDescent="0.2">
      <c r="A73" s="296"/>
      <c r="B73" s="426" t="s">
        <v>2151</v>
      </c>
      <c r="C73" s="418" t="s">
        <v>2152</v>
      </c>
      <c r="D73" s="426" t="s">
        <v>2182</v>
      </c>
      <c r="E73" s="418" t="s">
        <v>379</v>
      </c>
      <c r="F73" s="404" t="s">
        <v>1894</v>
      </c>
      <c r="G73" s="421">
        <v>8000</v>
      </c>
      <c r="H73" s="405"/>
      <c r="I73" s="411">
        <v>2000</v>
      </c>
      <c r="J73" s="411">
        <v>2000</v>
      </c>
      <c r="K73" s="411">
        <v>4000</v>
      </c>
      <c r="L73" s="407"/>
      <c r="M73" s="407"/>
      <c r="N73" s="399" t="s">
        <v>2100</v>
      </c>
      <c r="O73" s="399"/>
    </row>
    <row r="74" spans="1:15" ht="115.5" x14ac:dyDescent="0.25">
      <c r="A74" s="296"/>
      <c r="B74" s="426" t="s">
        <v>2153</v>
      </c>
      <c r="C74" s="418" t="s">
        <v>2093</v>
      </c>
      <c r="D74" s="428" t="s">
        <v>2183</v>
      </c>
      <c r="E74" s="418" t="s">
        <v>379</v>
      </c>
      <c r="F74" s="404" t="s">
        <v>1894</v>
      </c>
      <c r="G74" s="421">
        <v>8600</v>
      </c>
      <c r="H74" s="292">
        <v>2000</v>
      </c>
      <c r="I74" s="411">
        <v>2100</v>
      </c>
      <c r="J74" s="411">
        <v>4500</v>
      </c>
      <c r="K74" s="411"/>
      <c r="L74" s="407"/>
      <c r="M74" s="292">
        <v>2000</v>
      </c>
      <c r="N74" s="399" t="s">
        <v>2100</v>
      </c>
      <c r="O74" s="399"/>
    </row>
    <row r="75" spans="1:15" ht="165" x14ac:dyDescent="0.25">
      <c r="A75" s="296"/>
      <c r="B75" s="426" t="s">
        <v>2154</v>
      </c>
      <c r="C75" s="418" t="s">
        <v>2093</v>
      </c>
      <c r="D75" s="428" t="s">
        <v>2184</v>
      </c>
      <c r="E75" s="420" t="s">
        <v>377</v>
      </c>
      <c r="F75" s="404" t="s">
        <v>1894</v>
      </c>
      <c r="G75" s="421">
        <v>6000</v>
      </c>
      <c r="H75" s="405"/>
      <c r="I75" s="411">
        <v>1500</v>
      </c>
      <c r="J75" s="411">
        <v>1500</v>
      </c>
      <c r="K75" s="411">
        <v>3000</v>
      </c>
      <c r="L75" s="407"/>
      <c r="M75" s="407"/>
      <c r="N75" s="399" t="s">
        <v>2100</v>
      </c>
      <c r="O75" s="399"/>
    </row>
    <row r="76" spans="1:15" ht="75" customHeight="1" x14ac:dyDescent="0.25">
      <c r="A76" s="296"/>
      <c r="B76" s="426" t="s">
        <v>2155</v>
      </c>
      <c r="C76" s="418" t="s">
        <v>2093</v>
      </c>
      <c r="D76" s="428" t="s">
        <v>2185</v>
      </c>
      <c r="E76" s="420" t="s">
        <v>379</v>
      </c>
      <c r="F76" s="404" t="s">
        <v>1894</v>
      </c>
      <c r="G76" s="421">
        <v>4000</v>
      </c>
      <c r="H76" s="405"/>
      <c r="I76" s="411">
        <v>1000</v>
      </c>
      <c r="J76" s="411">
        <v>1000</v>
      </c>
      <c r="K76" s="411">
        <v>2000</v>
      </c>
      <c r="L76" s="407"/>
      <c r="M76" s="407"/>
      <c r="N76" s="399" t="s">
        <v>2100</v>
      </c>
      <c r="O76" s="399"/>
    </row>
    <row r="77" spans="1:15" ht="148.5" x14ac:dyDescent="0.25">
      <c r="A77" s="296"/>
      <c r="B77" s="426" t="s">
        <v>2156</v>
      </c>
      <c r="C77" s="418" t="s">
        <v>2093</v>
      </c>
      <c r="D77" s="428" t="s">
        <v>2186</v>
      </c>
      <c r="E77" s="420" t="s">
        <v>379</v>
      </c>
      <c r="F77" s="404" t="s">
        <v>1894</v>
      </c>
      <c r="G77" s="421">
        <v>6000</v>
      </c>
      <c r="H77" s="405"/>
      <c r="I77" s="411">
        <v>1500</v>
      </c>
      <c r="J77" s="411">
        <v>1500</v>
      </c>
      <c r="K77" s="411">
        <v>3000</v>
      </c>
      <c r="L77" s="407"/>
      <c r="M77" s="407"/>
      <c r="N77" s="399" t="s">
        <v>2100</v>
      </c>
      <c r="O77" s="399"/>
    </row>
    <row r="78" spans="1:15" ht="75" customHeight="1" x14ac:dyDescent="0.25">
      <c r="A78" s="296"/>
      <c r="B78" s="426" t="s">
        <v>2157</v>
      </c>
      <c r="C78" s="418" t="s">
        <v>2093</v>
      </c>
      <c r="D78" s="428" t="s">
        <v>2187</v>
      </c>
      <c r="E78" s="420" t="s">
        <v>379</v>
      </c>
      <c r="F78" s="404" t="s">
        <v>1894</v>
      </c>
      <c r="G78" s="421">
        <v>3000</v>
      </c>
      <c r="H78" s="405"/>
      <c r="I78" s="411">
        <v>750</v>
      </c>
      <c r="J78" s="411">
        <v>750</v>
      </c>
      <c r="K78" s="411">
        <v>1500</v>
      </c>
      <c r="L78" s="407"/>
      <c r="M78" s="407"/>
      <c r="N78" s="399" t="s">
        <v>2100</v>
      </c>
      <c r="O78" s="399"/>
    </row>
    <row r="79" spans="1:15" ht="75" customHeight="1" x14ac:dyDescent="0.25">
      <c r="A79" s="296"/>
      <c r="B79" s="426" t="s">
        <v>2158</v>
      </c>
      <c r="C79" s="418" t="s">
        <v>2093</v>
      </c>
      <c r="D79" s="428" t="s">
        <v>2188</v>
      </c>
      <c r="E79" s="420" t="s">
        <v>379</v>
      </c>
      <c r="F79" s="404" t="s">
        <v>1894</v>
      </c>
      <c r="G79" s="421">
        <v>900</v>
      </c>
      <c r="H79" s="405"/>
      <c r="I79" s="411">
        <v>300</v>
      </c>
      <c r="J79" s="411">
        <v>300</v>
      </c>
      <c r="K79" s="411">
        <v>300</v>
      </c>
      <c r="L79" s="407"/>
      <c r="M79" s="407"/>
      <c r="N79" s="399" t="s">
        <v>2100</v>
      </c>
      <c r="O79" s="399"/>
    </row>
    <row r="80" spans="1:15" ht="75" customHeight="1" x14ac:dyDescent="0.25">
      <c r="A80" s="296"/>
      <c r="B80" s="426" t="s">
        <v>2159</v>
      </c>
      <c r="C80" s="418" t="s">
        <v>2161</v>
      </c>
      <c r="D80" s="428" t="s">
        <v>2189</v>
      </c>
      <c r="E80" s="420" t="s">
        <v>913</v>
      </c>
      <c r="F80" s="404" t="s">
        <v>1894</v>
      </c>
      <c r="G80" s="421">
        <v>2500</v>
      </c>
      <c r="H80" s="405"/>
      <c r="I80" s="411"/>
      <c r="J80" s="411">
        <v>2000</v>
      </c>
      <c r="K80" s="411">
        <v>500</v>
      </c>
      <c r="L80" s="407"/>
      <c r="M80" s="407"/>
      <c r="N80" s="399" t="s">
        <v>2100</v>
      </c>
      <c r="O80" s="399"/>
    </row>
    <row r="81" spans="1:15" ht="82.5" x14ac:dyDescent="0.25">
      <c r="A81" s="296"/>
      <c r="B81" s="426" t="s">
        <v>2160</v>
      </c>
      <c r="C81" s="418" t="s">
        <v>2161</v>
      </c>
      <c r="D81" s="428" t="s">
        <v>2190</v>
      </c>
      <c r="E81" s="420" t="s">
        <v>913</v>
      </c>
      <c r="F81" s="404" t="s">
        <v>1894</v>
      </c>
      <c r="G81" s="421">
        <v>2800</v>
      </c>
      <c r="H81" s="405"/>
      <c r="I81" s="411"/>
      <c r="J81" s="411">
        <v>2000</v>
      </c>
      <c r="K81" s="411">
        <v>800</v>
      </c>
      <c r="L81" s="407"/>
      <c r="M81" s="407"/>
      <c r="N81" s="399" t="s">
        <v>2100</v>
      </c>
      <c r="O81" s="399"/>
    </row>
    <row r="82" spans="1:15" ht="186.75" customHeight="1" x14ac:dyDescent="0.25">
      <c r="A82" s="296"/>
      <c r="B82" s="432" t="s">
        <v>2205</v>
      </c>
      <c r="C82" s="433" t="s">
        <v>1750</v>
      </c>
      <c r="D82" s="434" t="s">
        <v>2299</v>
      </c>
      <c r="E82" s="435">
        <v>2024</v>
      </c>
      <c r="F82" s="404" t="s">
        <v>1894</v>
      </c>
      <c r="G82" s="436">
        <v>7000</v>
      </c>
      <c r="H82" s="405"/>
      <c r="I82" s="411"/>
      <c r="J82" s="411">
        <v>7000</v>
      </c>
      <c r="K82" s="411"/>
      <c r="L82" s="407"/>
      <c r="M82" s="407"/>
      <c r="N82" s="399" t="s">
        <v>2206</v>
      </c>
      <c r="O82" s="399"/>
    </row>
    <row r="83" spans="1:15" ht="132" x14ac:dyDescent="0.25">
      <c r="A83" s="296"/>
      <c r="B83" s="432" t="s">
        <v>2208</v>
      </c>
      <c r="C83" s="433" t="s">
        <v>1750</v>
      </c>
      <c r="D83" s="437" t="s">
        <v>2209</v>
      </c>
      <c r="E83" s="435">
        <v>2025</v>
      </c>
      <c r="F83" s="404" t="s">
        <v>1894</v>
      </c>
      <c r="G83" s="436">
        <v>4500</v>
      </c>
      <c r="H83" s="405"/>
      <c r="I83" s="411"/>
      <c r="J83" s="411"/>
      <c r="K83" s="436">
        <v>4500</v>
      </c>
      <c r="L83" s="407"/>
      <c r="M83" s="407"/>
      <c r="N83" s="399" t="s">
        <v>2212</v>
      </c>
      <c r="O83" s="399"/>
    </row>
    <row r="84" spans="1:15" ht="148.5" x14ac:dyDescent="0.25">
      <c r="A84" s="296"/>
      <c r="B84" s="432" t="s">
        <v>2210</v>
      </c>
      <c r="C84" s="433" t="s">
        <v>1750</v>
      </c>
      <c r="D84" s="437" t="s">
        <v>2211</v>
      </c>
      <c r="E84" s="435">
        <v>2023</v>
      </c>
      <c r="F84" s="404" t="s">
        <v>1894</v>
      </c>
      <c r="G84" s="436">
        <v>5000</v>
      </c>
      <c r="H84" s="436"/>
      <c r="I84" s="436">
        <v>5000</v>
      </c>
      <c r="J84" s="436"/>
      <c r="K84" s="436"/>
      <c r="L84" s="407"/>
      <c r="M84" s="407"/>
      <c r="N84" s="399" t="s">
        <v>2212</v>
      </c>
      <c r="O84" s="399"/>
    </row>
    <row r="85" spans="1:15" ht="82.5" x14ac:dyDescent="0.25">
      <c r="A85" s="296"/>
      <c r="B85" s="432" t="s">
        <v>2213</v>
      </c>
      <c r="C85" s="433" t="s">
        <v>1750</v>
      </c>
      <c r="D85" s="437" t="s">
        <v>2217</v>
      </c>
      <c r="E85" s="435">
        <v>2023</v>
      </c>
      <c r="F85" s="404" t="s">
        <v>1894</v>
      </c>
      <c r="G85" s="436">
        <v>5000</v>
      </c>
      <c r="H85" s="405"/>
      <c r="I85" s="436">
        <v>5000</v>
      </c>
      <c r="J85" s="411"/>
      <c r="K85" s="411"/>
      <c r="L85" s="407"/>
      <c r="M85" s="407"/>
      <c r="N85" s="399" t="s">
        <v>2212</v>
      </c>
      <c r="O85" s="399"/>
    </row>
    <row r="86" spans="1:15" ht="82.5" x14ac:dyDescent="0.25">
      <c r="A86" s="296"/>
      <c r="B86" s="432" t="s">
        <v>2214</v>
      </c>
      <c r="C86" s="433" t="s">
        <v>1750</v>
      </c>
      <c r="D86" s="434" t="s">
        <v>2216</v>
      </c>
      <c r="E86" s="435">
        <v>2024</v>
      </c>
      <c r="F86" s="404" t="s">
        <v>1894</v>
      </c>
      <c r="G86" s="436">
        <v>5000</v>
      </c>
      <c r="H86" s="405"/>
      <c r="I86" s="416"/>
      <c r="J86" s="436">
        <v>5000</v>
      </c>
      <c r="K86" s="411"/>
      <c r="L86" s="407"/>
      <c r="M86" s="407"/>
      <c r="N86" s="399" t="s">
        <v>2212</v>
      </c>
      <c r="O86" s="399"/>
    </row>
    <row r="87" spans="1:15" ht="75" customHeight="1" x14ac:dyDescent="0.25">
      <c r="A87" s="296"/>
      <c r="B87" s="432" t="s">
        <v>2215</v>
      </c>
      <c r="C87" s="433" t="s">
        <v>1750</v>
      </c>
      <c r="D87" s="434" t="s">
        <v>2218</v>
      </c>
      <c r="E87" s="435">
        <v>2024</v>
      </c>
      <c r="F87" s="404" t="s">
        <v>1894</v>
      </c>
      <c r="G87" s="436">
        <v>5000</v>
      </c>
      <c r="H87" s="405"/>
      <c r="I87" s="416"/>
      <c r="J87" s="436">
        <v>5000</v>
      </c>
      <c r="K87" s="411"/>
      <c r="L87" s="407"/>
      <c r="M87" s="407"/>
      <c r="N87" s="399" t="s">
        <v>2212</v>
      </c>
      <c r="O87" s="399"/>
    </row>
    <row r="88" spans="1:15" ht="75" customHeight="1" x14ac:dyDescent="0.25">
      <c r="A88" s="296"/>
      <c r="B88" s="432" t="s">
        <v>2219</v>
      </c>
      <c r="C88" s="433" t="s">
        <v>1750</v>
      </c>
      <c r="D88" s="434" t="s">
        <v>2220</v>
      </c>
      <c r="E88" s="435">
        <v>2025</v>
      </c>
      <c r="F88" s="404" t="s">
        <v>1894</v>
      </c>
      <c r="G88" s="436">
        <v>3000</v>
      </c>
      <c r="H88" s="405"/>
      <c r="I88" s="411"/>
      <c r="J88" s="411"/>
      <c r="K88" s="436">
        <v>3000</v>
      </c>
      <c r="L88" s="407"/>
      <c r="M88" s="407"/>
      <c r="N88" s="399" t="s">
        <v>2212</v>
      </c>
      <c r="O88" s="399"/>
    </row>
    <row r="89" spans="1:15" ht="78.75" x14ac:dyDescent="0.25">
      <c r="A89" s="296"/>
      <c r="B89" s="432" t="s">
        <v>2235</v>
      </c>
      <c r="C89" s="433" t="s">
        <v>2236</v>
      </c>
      <c r="D89" s="434" t="s">
        <v>2237</v>
      </c>
      <c r="E89" s="435" t="s">
        <v>1782</v>
      </c>
      <c r="F89" s="404" t="s">
        <v>1894</v>
      </c>
      <c r="G89" s="436">
        <v>6774</v>
      </c>
      <c r="H89" s="292">
        <v>100</v>
      </c>
      <c r="I89" s="411">
        <v>6674</v>
      </c>
      <c r="J89" s="411"/>
      <c r="K89" s="411"/>
      <c r="L89" s="436">
        <v>0</v>
      </c>
      <c r="M89" s="383">
        <v>100</v>
      </c>
      <c r="N89" s="399" t="s">
        <v>2238</v>
      </c>
      <c r="O89" s="399"/>
    </row>
    <row r="90" spans="1:15" ht="66" x14ac:dyDescent="0.25">
      <c r="A90" s="296"/>
      <c r="B90" s="432" t="s">
        <v>1907</v>
      </c>
      <c r="C90" s="433" t="s">
        <v>1825</v>
      </c>
      <c r="D90" s="434" t="s">
        <v>2239</v>
      </c>
      <c r="E90" s="435" t="s">
        <v>1789</v>
      </c>
      <c r="F90" s="404" t="s">
        <v>1894</v>
      </c>
      <c r="G90" s="415">
        <v>7000</v>
      </c>
      <c r="H90" s="415"/>
      <c r="I90" s="415">
        <v>500</v>
      </c>
      <c r="J90" s="415">
        <v>6500</v>
      </c>
      <c r="K90" s="438"/>
      <c r="L90" s="439"/>
      <c r="M90" s="439"/>
      <c r="N90" s="399" t="s">
        <v>1890</v>
      </c>
      <c r="O90" s="399"/>
    </row>
    <row r="91" spans="1:15" ht="75" customHeight="1" x14ac:dyDescent="0.25">
      <c r="A91" s="296"/>
      <c r="B91" s="432" t="s">
        <v>2274</v>
      </c>
      <c r="C91" s="433" t="s">
        <v>2275</v>
      </c>
      <c r="D91" s="434" t="s">
        <v>2276</v>
      </c>
      <c r="E91" s="435" t="s">
        <v>1930</v>
      </c>
      <c r="F91" s="404" t="s">
        <v>1894</v>
      </c>
      <c r="G91" s="436">
        <v>25000</v>
      </c>
      <c r="H91" s="405"/>
      <c r="I91" s="411">
        <v>800</v>
      </c>
      <c r="J91" s="411">
        <v>22000</v>
      </c>
      <c r="K91" s="411">
        <v>2200</v>
      </c>
      <c r="L91" s="407"/>
      <c r="M91" s="407"/>
      <c r="N91" s="399"/>
      <c r="O91" s="399"/>
    </row>
    <row r="92" spans="1:15" ht="75" customHeight="1" x14ac:dyDescent="0.25">
      <c r="A92" s="296"/>
      <c r="B92" s="432" t="s">
        <v>2277</v>
      </c>
      <c r="C92" s="433" t="s">
        <v>2278</v>
      </c>
      <c r="D92" s="434" t="s">
        <v>2279</v>
      </c>
      <c r="E92" s="435" t="s">
        <v>1789</v>
      </c>
      <c r="F92" s="404" t="s">
        <v>2288</v>
      </c>
      <c r="G92" s="436">
        <f>SUM(H92:K92)</f>
        <v>2000</v>
      </c>
      <c r="H92" s="383">
        <v>800</v>
      </c>
      <c r="I92" s="436">
        <v>700</v>
      </c>
      <c r="J92" s="436">
        <v>200</v>
      </c>
      <c r="K92" s="436">
        <v>300</v>
      </c>
      <c r="L92" s="436">
        <v>0</v>
      </c>
      <c r="M92" s="383">
        <v>800</v>
      </c>
      <c r="N92" s="399" t="s">
        <v>2319</v>
      </c>
      <c r="O92" s="399"/>
    </row>
    <row r="93" spans="1:15" ht="75" customHeight="1" x14ac:dyDescent="0.25">
      <c r="A93" s="296"/>
      <c r="B93" s="432" t="s">
        <v>2280</v>
      </c>
      <c r="C93" s="433" t="s">
        <v>2278</v>
      </c>
      <c r="D93" s="437" t="s">
        <v>2281</v>
      </c>
      <c r="E93" s="435" t="s">
        <v>1789</v>
      </c>
      <c r="F93" s="404" t="s">
        <v>2288</v>
      </c>
      <c r="G93" s="436">
        <v>3500</v>
      </c>
      <c r="H93" s="383">
        <v>1000</v>
      </c>
      <c r="I93" s="436">
        <v>1000</v>
      </c>
      <c r="J93" s="436">
        <v>700</v>
      </c>
      <c r="K93" s="436">
        <v>800</v>
      </c>
      <c r="L93" s="436">
        <v>0</v>
      </c>
      <c r="M93" s="383">
        <v>1000</v>
      </c>
      <c r="N93" s="399" t="s">
        <v>2100</v>
      </c>
      <c r="O93" s="399"/>
    </row>
    <row r="94" spans="1:15" ht="75" customHeight="1" x14ac:dyDescent="0.25">
      <c r="A94" s="296"/>
      <c r="B94" s="432" t="s">
        <v>2282</v>
      </c>
      <c r="C94" s="433" t="s">
        <v>2278</v>
      </c>
      <c r="D94" s="434" t="s">
        <v>2283</v>
      </c>
      <c r="E94" s="435" t="s">
        <v>1789</v>
      </c>
      <c r="F94" s="404" t="s">
        <v>2288</v>
      </c>
      <c r="G94" s="436">
        <v>2000</v>
      </c>
      <c r="H94" s="383">
        <v>800</v>
      </c>
      <c r="I94" s="436">
        <v>600</v>
      </c>
      <c r="J94" s="436">
        <v>300</v>
      </c>
      <c r="K94" s="436">
        <v>300</v>
      </c>
      <c r="L94" s="436">
        <v>0</v>
      </c>
      <c r="M94" s="383">
        <v>800</v>
      </c>
      <c r="N94" s="399" t="s">
        <v>2100</v>
      </c>
      <c r="O94" s="399"/>
    </row>
    <row r="95" spans="1:15" ht="75" customHeight="1" x14ac:dyDescent="0.25">
      <c r="A95" s="296"/>
      <c r="B95" s="432" t="s">
        <v>2284</v>
      </c>
      <c r="C95" s="433" t="s">
        <v>2278</v>
      </c>
      <c r="D95" s="434" t="s">
        <v>2285</v>
      </c>
      <c r="E95" s="435" t="s">
        <v>1789</v>
      </c>
      <c r="F95" s="404" t="s">
        <v>2288</v>
      </c>
      <c r="G95" s="436">
        <v>1200</v>
      </c>
      <c r="H95" s="383">
        <v>400</v>
      </c>
      <c r="I95" s="436">
        <v>300</v>
      </c>
      <c r="J95" s="436">
        <v>300</v>
      </c>
      <c r="K95" s="436">
        <v>200</v>
      </c>
      <c r="L95" s="436">
        <v>0</v>
      </c>
      <c r="M95" s="383">
        <v>400</v>
      </c>
      <c r="N95" s="399" t="s">
        <v>2100</v>
      </c>
      <c r="O95" s="399"/>
    </row>
    <row r="96" spans="1:15" ht="31.5" customHeight="1" x14ac:dyDescent="0.25">
      <c r="A96" s="296"/>
      <c r="B96" s="441" t="s">
        <v>2295</v>
      </c>
      <c r="C96" s="433"/>
      <c r="D96" s="434"/>
      <c r="E96" s="435"/>
      <c r="F96" s="404"/>
      <c r="G96" s="453">
        <f t="shared" ref="G96:M96" si="7">SUM(G97:G127)</f>
        <v>83647</v>
      </c>
      <c r="H96" s="453">
        <f t="shared" si="7"/>
        <v>32206</v>
      </c>
      <c r="I96" s="453">
        <f t="shared" si="7"/>
        <v>24861</v>
      </c>
      <c r="J96" s="453">
        <f t="shared" si="7"/>
        <v>19001</v>
      </c>
      <c r="K96" s="453">
        <f t="shared" si="7"/>
        <v>7579</v>
      </c>
      <c r="L96" s="453">
        <f t="shared" si="7"/>
        <v>12200</v>
      </c>
      <c r="M96" s="453">
        <f t="shared" si="7"/>
        <v>20006</v>
      </c>
      <c r="N96" s="399"/>
      <c r="O96" s="399"/>
    </row>
    <row r="97" spans="1:15" ht="78.75" x14ac:dyDescent="0.2">
      <c r="A97" s="266"/>
      <c r="B97" s="280" t="s">
        <v>1787</v>
      </c>
      <c r="C97" s="151" t="s">
        <v>1731</v>
      </c>
      <c r="D97" s="280" t="s">
        <v>1788</v>
      </c>
      <c r="E97" s="151" t="s">
        <v>1789</v>
      </c>
      <c r="F97" s="263" t="s">
        <v>1764</v>
      </c>
      <c r="G97" s="278">
        <v>10142</v>
      </c>
      <c r="H97" s="278">
        <v>6000</v>
      </c>
      <c r="I97" s="401"/>
      <c r="J97" s="278">
        <v>4142</v>
      </c>
      <c r="K97" s="401"/>
      <c r="L97" s="310">
        <v>6000</v>
      </c>
      <c r="M97" s="310"/>
      <c r="N97" s="322" t="s">
        <v>1887</v>
      </c>
      <c r="O97" s="322"/>
    </row>
    <row r="98" spans="1:15" ht="77.25" customHeight="1" x14ac:dyDescent="0.2">
      <c r="A98" s="266"/>
      <c r="B98" s="280" t="s">
        <v>1790</v>
      </c>
      <c r="C98" s="272" t="s">
        <v>2047</v>
      </c>
      <c r="D98" s="280" t="s">
        <v>1791</v>
      </c>
      <c r="E98" s="151" t="s">
        <v>1748</v>
      </c>
      <c r="F98" s="263" t="s">
        <v>1764</v>
      </c>
      <c r="G98" s="278">
        <v>4000</v>
      </c>
      <c r="H98" s="291">
        <v>4000</v>
      </c>
      <c r="I98" s="401"/>
      <c r="J98" s="401"/>
      <c r="K98" s="401"/>
      <c r="L98" s="312">
        <v>0</v>
      </c>
      <c r="M98" s="291">
        <v>4000</v>
      </c>
      <c r="N98" s="322" t="s">
        <v>1887</v>
      </c>
      <c r="O98" s="322" t="s">
        <v>1966</v>
      </c>
    </row>
    <row r="99" spans="1:15" ht="136.5" customHeight="1" x14ac:dyDescent="0.2">
      <c r="A99" s="266"/>
      <c r="B99" s="280" t="s">
        <v>1679</v>
      </c>
      <c r="C99" s="94" t="s">
        <v>1734</v>
      </c>
      <c r="D99" s="280" t="s">
        <v>1792</v>
      </c>
      <c r="E99" s="94">
        <v>2022</v>
      </c>
      <c r="F99" s="264" t="s">
        <v>1764</v>
      </c>
      <c r="G99" s="278">
        <v>1050</v>
      </c>
      <c r="H99" s="278">
        <v>1050</v>
      </c>
      <c r="I99" s="401"/>
      <c r="J99" s="401"/>
      <c r="K99" s="401"/>
      <c r="L99" s="310">
        <v>1050</v>
      </c>
      <c r="M99" s="310"/>
      <c r="N99" s="322" t="s">
        <v>1887</v>
      </c>
      <c r="O99" s="322"/>
    </row>
    <row r="100" spans="1:15" ht="31.5" x14ac:dyDescent="0.2">
      <c r="A100" s="266"/>
      <c r="B100" s="280" t="s">
        <v>1793</v>
      </c>
      <c r="C100" s="151" t="s">
        <v>1983</v>
      </c>
      <c r="D100" s="280" t="s">
        <v>1794</v>
      </c>
      <c r="E100" s="94">
        <v>2022</v>
      </c>
      <c r="F100" s="264" t="s">
        <v>1764</v>
      </c>
      <c r="G100" s="278">
        <v>1100</v>
      </c>
      <c r="H100" s="291">
        <v>1100</v>
      </c>
      <c r="I100" s="401"/>
      <c r="J100" s="401"/>
      <c r="K100" s="401"/>
      <c r="L100" s="312">
        <v>0</v>
      </c>
      <c r="M100" s="291">
        <v>1100</v>
      </c>
      <c r="N100" s="322" t="s">
        <v>1887</v>
      </c>
      <c r="O100" s="322"/>
    </row>
    <row r="101" spans="1:15" ht="63" customHeight="1" x14ac:dyDescent="0.2">
      <c r="A101" s="266"/>
      <c r="B101" s="280" t="s">
        <v>1795</v>
      </c>
      <c r="C101" s="151" t="s">
        <v>1983</v>
      </c>
      <c r="D101" s="280" t="s">
        <v>1796</v>
      </c>
      <c r="E101" s="151" t="s">
        <v>1782</v>
      </c>
      <c r="F101" s="264" t="s">
        <v>1764</v>
      </c>
      <c r="G101" s="278">
        <v>850</v>
      </c>
      <c r="H101" s="457">
        <v>850</v>
      </c>
      <c r="I101" s="458"/>
      <c r="J101" s="401"/>
      <c r="K101" s="401"/>
      <c r="L101" s="459"/>
      <c r="M101" s="291">
        <v>850</v>
      </c>
      <c r="N101" s="322" t="s">
        <v>1887</v>
      </c>
      <c r="O101" s="322"/>
    </row>
    <row r="102" spans="1:15" ht="31.5" x14ac:dyDescent="0.2">
      <c r="A102" s="266"/>
      <c r="B102" s="280" t="s">
        <v>1797</v>
      </c>
      <c r="C102" s="151" t="s">
        <v>2287</v>
      </c>
      <c r="D102" s="280" t="s">
        <v>1798</v>
      </c>
      <c r="E102" s="151">
        <v>2022</v>
      </c>
      <c r="F102" s="264" t="s">
        <v>1764</v>
      </c>
      <c r="G102" s="278">
        <v>550</v>
      </c>
      <c r="H102" s="278">
        <v>550</v>
      </c>
      <c r="I102" s="401"/>
      <c r="J102" s="401"/>
      <c r="K102" s="401"/>
      <c r="L102" s="310">
        <v>550</v>
      </c>
      <c r="M102" s="310"/>
      <c r="N102" s="322" t="s">
        <v>1887</v>
      </c>
      <c r="O102" s="322"/>
    </row>
    <row r="103" spans="1:15" ht="31.5" x14ac:dyDescent="0.2">
      <c r="A103" s="296"/>
      <c r="B103" s="280" t="s">
        <v>1684</v>
      </c>
      <c r="C103" s="151" t="s">
        <v>1799</v>
      </c>
      <c r="D103" s="280" t="s">
        <v>1800</v>
      </c>
      <c r="E103" s="151">
        <v>2022</v>
      </c>
      <c r="F103" s="320" t="s">
        <v>1764</v>
      </c>
      <c r="G103" s="332">
        <v>600</v>
      </c>
      <c r="H103" s="332">
        <v>600</v>
      </c>
      <c r="I103" s="400"/>
      <c r="J103" s="400"/>
      <c r="K103" s="400"/>
      <c r="L103" s="331">
        <v>600</v>
      </c>
      <c r="M103" s="331"/>
      <c r="N103" s="322" t="s">
        <v>1887</v>
      </c>
      <c r="O103" s="322"/>
    </row>
    <row r="104" spans="1:15" ht="93" customHeight="1" x14ac:dyDescent="0.2">
      <c r="A104" s="296"/>
      <c r="B104" s="338" t="s">
        <v>1920</v>
      </c>
      <c r="C104" s="24" t="s">
        <v>1921</v>
      </c>
      <c r="D104" s="280" t="s">
        <v>1920</v>
      </c>
      <c r="E104" s="151" t="s">
        <v>1770</v>
      </c>
      <c r="F104" s="320" t="s">
        <v>1764</v>
      </c>
      <c r="G104" s="332">
        <v>9600</v>
      </c>
      <c r="H104" s="332"/>
      <c r="I104" s="332">
        <v>5000</v>
      </c>
      <c r="J104" s="332">
        <v>4600</v>
      </c>
      <c r="K104" s="400"/>
      <c r="L104" s="331"/>
      <c r="M104" s="331"/>
      <c r="N104" s="322" t="s">
        <v>2318</v>
      </c>
      <c r="O104" s="322"/>
    </row>
    <row r="105" spans="1:15" ht="89.25" customHeight="1" x14ac:dyDescent="0.2">
      <c r="A105" s="367"/>
      <c r="B105" s="402" t="s">
        <v>1967</v>
      </c>
      <c r="C105" s="403" t="s">
        <v>1833</v>
      </c>
      <c r="D105" s="404" t="s">
        <v>1973</v>
      </c>
      <c r="E105" s="403">
        <v>2022</v>
      </c>
      <c r="F105" s="442" t="s">
        <v>1764</v>
      </c>
      <c r="G105" s="405">
        <v>950</v>
      </c>
      <c r="H105" s="292">
        <v>950</v>
      </c>
      <c r="I105" s="443"/>
      <c r="J105" s="406"/>
      <c r="K105" s="406"/>
      <c r="L105" s="407">
        <v>0</v>
      </c>
      <c r="M105" s="292">
        <v>950</v>
      </c>
      <c r="N105" s="399" t="s">
        <v>1968</v>
      </c>
      <c r="O105" s="399"/>
    </row>
    <row r="106" spans="1:15" ht="94.5" customHeight="1" x14ac:dyDescent="0.2">
      <c r="A106" s="296"/>
      <c r="B106" s="402" t="s">
        <v>1969</v>
      </c>
      <c r="C106" s="403" t="s">
        <v>1833</v>
      </c>
      <c r="D106" s="404" t="s">
        <v>1974</v>
      </c>
      <c r="E106" s="403">
        <v>2023</v>
      </c>
      <c r="F106" s="442" t="s">
        <v>1764</v>
      </c>
      <c r="G106" s="405">
        <v>950</v>
      </c>
      <c r="H106" s="416"/>
      <c r="I106" s="405">
        <v>950</v>
      </c>
      <c r="J106" s="406"/>
      <c r="K106" s="406"/>
      <c r="L106" s="407"/>
      <c r="M106" s="407"/>
      <c r="N106" s="399" t="s">
        <v>1968</v>
      </c>
      <c r="O106" s="399"/>
    </row>
    <row r="107" spans="1:15" ht="84.75" customHeight="1" x14ac:dyDescent="0.2">
      <c r="A107" s="296"/>
      <c r="B107" s="402" t="s">
        <v>1970</v>
      </c>
      <c r="C107" s="403" t="s">
        <v>1833</v>
      </c>
      <c r="D107" s="404" t="s">
        <v>1975</v>
      </c>
      <c r="E107" s="403">
        <v>2024</v>
      </c>
      <c r="F107" s="442" t="s">
        <v>1764</v>
      </c>
      <c r="G107" s="405">
        <v>950</v>
      </c>
      <c r="H107" s="444"/>
      <c r="I107" s="443"/>
      <c r="J107" s="405">
        <v>950</v>
      </c>
      <c r="K107" s="406"/>
      <c r="L107" s="407"/>
      <c r="M107" s="407"/>
      <c r="N107" s="399" t="s">
        <v>1968</v>
      </c>
      <c r="O107" s="399"/>
    </row>
    <row r="108" spans="1:15" ht="62.25" customHeight="1" x14ac:dyDescent="0.2">
      <c r="A108" s="296"/>
      <c r="B108" s="402" t="s">
        <v>1971</v>
      </c>
      <c r="C108" s="403" t="s">
        <v>1833</v>
      </c>
      <c r="D108" s="404" t="s">
        <v>1976</v>
      </c>
      <c r="E108" s="403">
        <v>2025</v>
      </c>
      <c r="F108" s="442" t="s">
        <v>1764</v>
      </c>
      <c r="G108" s="405">
        <v>950</v>
      </c>
      <c r="H108" s="416"/>
      <c r="I108" s="443"/>
      <c r="J108" s="406"/>
      <c r="K108" s="405">
        <v>950</v>
      </c>
      <c r="L108" s="407"/>
      <c r="M108" s="407"/>
      <c r="N108" s="399" t="s">
        <v>1968</v>
      </c>
      <c r="O108" s="399"/>
    </row>
    <row r="109" spans="1:15" ht="62.25" customHeight="1" x14ac:dyDescent="0.2">
      <c r="A109" s="296"/>
      <c r="B109" s="402" t="s">
        <v>1972</v>
      </c>
      <c r="C109" s="403" t="s">
        <v>1833</v>
      </c>
      <c r="D109" s="404" t="s">
        <v>1977</v>
      </c>
      <c r="E109" s="403">
        <v>2025</v>
      </c>
      <c r="F109" s="442" t="s">
        <v>1764</v>
      </c>
      <c r="G109" s="405">
        <v>950</v>
      </c>
      <c r="H109" s="416"/>
      <c r="I109" s="443"/>
      <c r="J109" s="406"/>
      <c r="K109" s="405">
        <v>950</v>
      </c>
      <c r="L109" s="407"/>
      <c r="M109" s="407"/>
      <c r="N109" s="399" t="s">
        <v>1968</v>
      </c>
      <c r="O109" s="399"/>
    </row>
    <row r="110" spans="1:15" ht="62.25" customHeight="1" x14ac:dyDescent="0.2">
      <c r="A110" s="296"/>
      <c r="B110" s="402" t="s">
        <v>1992</v>
      </c>
      <c r="C110" s="403" t="s">
        <v>1734</v>
      </c>
      <c r="D110" s="404" t="s">
        <v>1993</v>
      </c>
      <c r="E110" s="403">
        <v>2023</v>
      </c>
      <c r="F110" s="442" t="s">
        <v>1764</v>
      </c>
      <c r="G110" s="405">
        <v>600</v>
      </c>
      <c r="H110" s="406"/>
      <c r="I110" s="405">
        <v>600</v>
      </c>
      <c r="J110" s="406"/>
      <c r="K110" s="405"/>
      <c r="L110" s="407"/>
      <c r="M110" s="407"/>
      <c r="N110" s="399" t="s">
        <v>1994</v>
      </c>
      <c r="O110" s="399"/>
    </row>
    <row r="111" spans="1:15" ht="62.25" customHeight="1" x14ac:dyDescent="0.2">
      <c r="A111" s="296"/>
      <c r="B111" s="402" t="s">
        <v>1995</v>
      </c>
      <c r="C111" s="403" t="s">
        <v>1734</v>
      </c>
      <c r="D111" s="404" t="s">
        <v>1993</v>
      </c>
      <c r="E111" s="403">
        <v>2024</v>
      </c>
      <c r="F111" s="442" t="s">
        <v>1764</v>
      </c>
      <c r="G111" s="405">
        <v>800</v>
      </c>
      <c r="H111" s="406"/>
      <c r="I111" s="416"/>
      <c r="J111" s="405">
        <v>800</v>
      </c>
      <c r="K111" s="405"/>
      <c r="L111" s="407"/>
      <c r="M111" s="407"/>
      <c r="N111" s="399" t="s">
        <v>1994</v>
      </c>
      <c r="O111" s="399"/>
    </row>
    <row r="112" spans="1:15" ht="62.25" customHeight="1" x14ac:dyDescent="0.2">
      <c r="A112" s="296"/>
      <c r="B112" s="402" t="s">
        <v>1996</v>
      </c>
      <c r="C112" s="403" t="s">
        <v>1734</v>
      </c>
      <c r="D112" s="404" t="s">
        <v>1993</v>
      </c>
      <c r="E112" s="403">
        <v>2025</v>
      </c>
      <c r="F112" s="442" t="s">
        <v>1764</v>
      </c>
      <c r="G112" s="405">
        <v>1100</v>
      </c>
      <c r="H112" s="406"/>
      <c r="I112" s="405"/>
      <c r="J112" s="406"/>
      <c r="K112" s="405">
        <v>1100</v>
      </c>
      <c r="L112" s="407"/>
      <c r="M112" s="407"/>
      <c r="N112" s="399" t="s">
        <v>1994</v>
      </c>
      <c r="O112" s="399"/>
    </row>
    <row r="113" spans="1:70" ht="84.75" customHeight="1" x14ac:dyDescent="0.2">
      <c r="A113" s="296"/>
      <c r="B113" s="402" t="s">
        <v>1997</v>
      </c>
      <c r="C113" s="403" t="s">
        <v>1734</v>
      </c>
      <c r="D113" s="402" t="s">
        <v>1998</v>
      </c>
      <c r="E113" s="403" t="s">
        <v>1930</v>
      </c>
      <c r="F113" s="442" t="s">
        <v>1764</v>
      </c>
      <c r="G113" s="405">
        <v>1800</v>
      </c>
      <c r="H113" s="406"/>
      <c r="I113" s="405">
        <v>800</v>
      </c>
      <c r="J113" s="416"/>
      <c r="K113" s="405">
        <v>1000</v>
      </c>
      <c r="L113" s="407"/>
      <c r="M113" s="407"/>
      <c r="N113" s="399" t="s">
        <v>1994</v>
      </c>
      <c r="O113" s="399"/>
    </row>
    <row r="114" spans="1:70" ht="62.25" customHeight="1" x14ac:dyDescent="0.2">
      <c r="A114" s="296"/>
      <c r="B114" s="402" t="s">
        <v>1999</v>
      </c>
      <c r="C114" s="403" t="s">
        <v>1734</v>
      </c>
      <c r="D114" s="402" t="s">
        <v>2000</v>
      </c>
      <c r="E114" s="403" t="s">
        <v>1930</v>
      </c>
      <c r="F114" s="442" t="s">
        <v>1764</v>
      </c>
      <c r="G114" s="405">
        <v>6000</v>
      </c>
      <c r="H114" s="405"/>
      <c r="I114" s="405">
        <v>2000</v>
      </c>
      <c r="J114" s="405">
        <v>2000</v>
      </c>
      <c r="K114" s="405">
        <v>2000</v>
      </c>
      <c r="L114" s="407"/>
      <c r="M114" s="407"/>
      <c r="N114" s="399" t="s">
        <v>1994</v>
      </c>
      <c r="O114" s="399"/>
    </row>
    <row r="115" spans="1:70" ht="99" customHeight="1" x14ac:dyDescent="0.2">
      <c r="A115" s="296"/>
      <c r="B115" s="402" t="s">
        <v>2001</v>
      </c>
      <c r="C115" s="403" t="s">
        <v>1734</v>
      </c>
      <c r="D115" s="402" t="s">
        <v>2002</v>
      </c>
      <c r="E115" s="403">
        <v>2023</v>
      </c>
      <c r="F115" s="442" t="s">
        <v>1764</v>
      </c>
      <c r="G115" s="405">
        <v>2100</v>
      </c>
      <c r="H115" s="405"/>
      <c r="I115" s="405">
        <v>2100</v>
      </c>
      <c r="J115" s="406"/>
      <c r="K115" s="406"/>
      <c r="L115" s="407"/>
      <c r="M115" s="407"/>
      <c r="N115" s="399" t="s">
        <v>2003</v>
      </c>
      <c r="O115" s="399"/>
    </row>
    <row r="116" spans="1:70" ht="72" customHeight="1" x14ac:dyDescent="0.2">
      <c r="A116" s="296"/>
      <c r="B116" s="402" t="s">
        <v>2010</v>
      </c>
      <c r="C116" s="403" t="s">
        <v>1799</v>
      </c>
      <c r="D116" s="402" t="s">
        <v>2011</v>
      </c>
      <c r="E116" s="403">
        <v>2022</v>
      </c>
      <c r="F116" s="442" t="s">
        <v>1764</v>
      </c>
      <c r="G116" s="405">
        <v>4000</v>
      </c>
      <c r="H116" s="405">
        <v>4000</v>
      </c>
      <c r="I116" s="443"/>
      <c r="J116" s="406"/>
      <c r="K116" s="406"/>
      <c r="L116" s="405">
        <v>4000</v>
      </c>
      <c r="M116" s="407"/>
      <c r="N116" s="399" t="s">
        <v>2012</v>
      </c>
      <c r="O116" s="399"/>
    </row>
    <row r="117" spans="1:70" ht="87.75" customHeight="1" x14ac:dyDescent="0.2">
      <c r="A117" s="296"/>
      <c r="B117" s="408" t="s">
        <v>2017</v>
      </c>
      <c r="C117" s="412" t="s">
        <v>2016</v>
      </c>
      <c r="D117" s="412" t="s">
        <v>2018</v>
      </c>
      <c r="E117" s="413">
        <v>2022</v>
      </c>
      <c r="F117" s="442" t="s">
        <v>1764</v>
      </c>
      <c r="G117" s="445">
        <v>2694</v>
      </c>
      <c r="H117" s="371">
        <v>2694</v>
      </c>
      <c r="I117" s="446"/>
      <c r="J117" s="438"/>
      <c r="K117" s="438"/>
      <c r="L117" s="447">
        <v>0</v>
      </c>
      <c r="M117" s="371">
        <v>2694</v>
      </c>
      <c r="N117" s="399" t="s">
        <v>2020</v>
      </c>
      <c r="O117" s="399"/>
    </row>
    <row r="118" spans="1:70" ht="72.75" customHeight="1" x14ac:dyDescent="0.2">
      <c r="A118" s="296"/>
      <c r="B118" s="408" t="s">
        <v>2019</v>
      </c>
      <c r="C118" s="412" t="s">
        <v>2016</v>
      </c>
      <c r="D118" s="412" t="s">
        <v>2022</v>
      </c>
      <c r="E118" s="413">
        <v>2023</v>
      </c>
      <c r="F118" s="442" t="s">
        <v>1764</v>
      </c>
      <c r="G118" s="445">
        <v>3173</v>
      </c>
      <c r="H118" s="445"/>
      <c r="I118" s="445">
        <v>3173</v>
      </c>
      <c r="J118" s="438"/>
      <c r="K118" s="438"/>
      <c r="L118" s="447"/>
      <c r="M118" s="445"/>
      <c r="N118" s="399" t="s">
        <v>2020</v>
      </c>
      <c r="O118" s="399"/>
    </row>
    <row r="119" spans="1:70" ht="94.5" customHeight="1" x14ac:dyDescent="0.2">
      <c r="A119" s="296"/>
      <c r="B119" s="408" t="s">
        <v>2021</v>
      </c>
      <c r="C119" s="412" t="s">
        <v>2016</v>
      </c>
      <c r="D119" s="412" t="s">
        <v>2023</v>
      </c>
      <c r="E119" s="413">
        <v>2024</v>
      </c>
      <c r="F119" s="442" t="s">
        <v>1764</v>
      </c>
      <c r="G119" s="445">
        <v>1391</v>
      </c>
      <c r="H119" s="445"/>
      <c r="I119" s="445"/>
      <c r="J119" s="445">
        <v>1391</v>
      </c>
      <c r="K119" s="438"/>
      <c r="L119" s="447"/>
      <c r="M119" s="445"/>
      <c r="N119" s="399" t="s">
        <v>2020</v>
      </c>
      <c r="O119" s="399"/>
    </row>
    <row r="120" spans="1:70" ht="81.75" customHeight="1" x14ac:dyDescent="0.2">
      <c r="A120" s="296"/>
      <c r="B120" s="408" t="s">
        <v>2024</v>
      </c>
      <c r="C120" s="412" t="s">
        <v>2016</v>
      </c>
      <c r="D120" s="412" t="s">
        <v>2023</v>
      </c>
      <c r="E120" s="413">
        <v>2025</v>
      </c>
      <c r="F120" s="442" t="s">
        <v>1764</v>
      </c>
      <c r="G120" s="445">
        <v>1261</v>
      </c>
      <c r="H120" s="405"/>
      <c r="I120" s="443"/>
      <c r="J120" s="406"/>
      <c r="K120" s="445">
        <v>1261</v>
      </c>
      <c r="L120" s="407"/>
      <c r="M120" s="407"/>
      <c r="N120" s="399" t="s">
        <v>2020</v>
      </c>
      <c r="O120" s="399"/>
    </row>
    <row r="121" spans="1:70" ht="81.75" customHeight="1" x14ac:dyDescent="0.2">
      <c r="A121" s="296"/>
      <c r="B121" s="408" t="s">
        <v>2037</v>
      </c>
      <c r="C121" s="408" t="s">
        <v>1731</v>
      </c>
      <c r="D121" s="408" t="s">
        <v>2038</v>
      </c>
      <c r="E121" s="410" t="s">
        <v>1768</v>
      </c>
      <c r="F121" s="442" t="s">
        <v>1764</v>
      </c>
      <c r="G121" s="411">
        <v>2850</v>
      </c>
      <c r="H121" s="372">
        <v>930</v>
      </c>
      <c r="I121" s="411">
        <v>1920</v>
      </c>
      <c r="J121" s="406"/>
      <c r="K121" s="411"/>
      <c r="L121" s="407">
        <v>0</v>
      </c>
      <c r="M121" s="372">
        <v>930</v>
      </c>
      <c r="N121" s="399" t="s">
        <v>2036</v>
      </c>
      <c r="O121" s="399"/>
    </row>
    <row r="122" spans="1:70" ht="81.75" customHeight="1" x14ac:dyDescent="0.2">
      <c r="A122" s="296"/>
      <c r="B122" s="408" t="s">
        <v>2042</v>
      </c>
      <c r="C122" s="408" t="s">
        <v>2039</v>
      </c>
      <c r="D122" s="408" t="s">
        <v>2040</v>
      </c>
      <c r="E122" s="410" t="s">
        <v>1789</v>
      </c>
      <c r="F122" s="442" t="s">
        <v>1764</v>
      </c>
      <c r="G122" s="411">
        <v>1422</v>
      </c>
      <c r="H122" s="372">
        <v>418</v>
      </c>
      <c r="I122" s="411">
        <v>468</v>
      </c>
      <c r="J122" s="411">
        <v>268</v>
      </c>
      <c r="K122" s="411">
        <v>268</v>
      </c>
      <c r="L122" s="407">
        <v>0</v>
      </c>
      <c r="M122" s="372">
        <v>418</v>
      </c>
      <c r="N122" s="399" t="s">
        <v>2044</v>
      </c>
      <c r="O122" s="399"/>
    </row>
    <row r="123" spans="1:70" ht="81.75" customHeight="1" x14ac:dyDescent="0.2">
      <c r="A123" s="296"/>
      <c r="B123" s="408" t="s">
        <v>2041</v>
      </c>
      <c r="C123" s="408" t="s">
        <v>2039</v>
      </c>
      <c r="D123" s="408" t="s">
        <v>2043</v>
      </c>
      <c r="E123" s="410" t="s">
        <v>1930</v>
      </c>
      <c r="F123" s="442" t="s">
        <v>1764</v>
      </c>
      <c r="G123" s="411">
        <v>250</v>
      </c>
      <c r="H123" s="405"/>
      <c r="I123" s="411">
        <v>150</v>
      </c>
      <c r="J123" s="411">
        <v>50</v>
      </c>
      <c r="K123" s="411">
        <v>50</v>
      </c>
      <c r="L123" s="407"/>
      <c r="M123" s="407"/>
      <c r="N123" s="399" t="s">
        <v>2044</v>
      </c>
      <c r="O123" s="399"/>
    </row>
    <row r="124" spans="1:70" ht="81.75" customHeight="1" x14ac:dyDescent="0.2">
      <c r="A124" s="296"/>
      <c r="B124" s="408" t="s">
        <v>2048</v>
      </c>
      <c r="C124" s="408" t="s">
        <v>2047</v>
      </c>
      <c r="D124" s="408" t="s">
        <v>2049</v>
      </c>
      <c r="E124" s="410">
        <v>2022</v>
      </c>
      <c r="F124" s="442" t="s">
        <v>1764</v>
      </c>
      <c r="G124" s="411">
        <v>7000</v>
      </c>
      <c r="H124" s="292">
        <v>7000</v>
      </c>
      <c r="I124" s="443"/>
      <c r="J124" s="406"/>
      <c r="K124" s="411"/>
      <c r="L124" s="407">
        <v>0</v>
      </c>
      <c r="M124" s="292">
        <v>7000</v>
      </c>
      <c r="N124" s="399" t="s">
        <v>2036</v>
      </c>
      <c r="O124" s="399"/>
    </row>
    <row r="125" spans="1:70" ht="81.75" customHeight="1" x14ac:dyDescent="0.2">
      <c r="A125" s="296"/>
      <c r="B125" s="408" t="s">
        <v>2050</v>
      </c>
      <c r="C125" s="408" t="s">
        <v>2047</v>
      </c>
      <c r="D125" s="408" t="s">
        <v>2051</v>
      </c>
      <c r="E125" s="410" t="s">
        <v>1782</v>
      </c>
      <c r="F125" s="442" t="s">
        <v>1764</v>
      </c>
      <c r="G125" s="445">
        <v>2900</v>
      </c>
      <c r="H125" s="405"/>
      <c r="I125" s="411">
        <v>2900</v>
      </c>
      <c r="J125" s="406"/>
      <c r="K125" s="411"/>
      <c r="L125" s="407"/>
      <c r="M125" s="407"/>
      <c r="N125" s="399" t="s">
        <v>2052</v>
      </c>
      <c r="O125" s="399"/>
    </row>
    <row r="126" spans="1:70" ht="81.75" customHeight="1" x14ac:dyDescent="0.2">
      <c r="A126" s="296"/>
      <c r="B126" s="408" t="s">
        <v>2055</v>
      </c>
      <c r="C126" s="408" t="s">
        <v>2056</v>
      </c>
      <c r="D126" s="408" t="s">
        <v>2057</v>
      </c>
      <c r="E126" s="413" t="s">
        <v>2058</v>
      </c>
      <c r="F126" s="448" t="s">
        <v>1764</v>
      </c>
      <c r="G126" s="449">
        <v>2064</v>
      </c>
      <c r="H126" s="291">
        <v>2064</v>
      </c>
      <c r="I126" s="450"/>
      <c r="J126" s="451"/>
      <c r="K126" s="450"/>
      <c r="L126" s="407">
        <v>0</v>
      </c>
      <c r="M126" s="291">
        <v>2064</v>
      </c>
      <c r="N126" s="399" t="s">
        <v>2036</v>
      </c>
      <c r="O126" s="399"/>
    </row>
    <row r="127" spans="1:70" ht="62.25" customHeight="1" x14ac:dyDescent="0.2">
      <c r="A127" s="296"/>
      <c r="B127" s="452" t="s">
        <v>2065</v>
      </c>
      <c r="C127" s="410" t="s">
        <v>2067</v>
      </c>
      <c r="D127" s="452" t="s">
        <v>2068</v>
      </c>
      <c r="E127" s="410" t="s">
        <v>2069</v>
      </c>
      <c r="F127" s="448" t="s">
        <v>1764</v>
      </c>
      <c r="G127" s="411">
        <v>9600</v>
      </c>
      <c r="H127" s="405"/>
      <c r="I127" s="411">
        <v>4800</v>
      </c>
      <c r="J127" s="411">
        <v>4800</v>
      </c>
      <c r="K127" s="411"/>
      <c r="L127" s="407"/>
      <c r="M127" s="407"/>
      <c r="N127" s="399" t="s">
        <v>1942</v>
      </c>
      <c r="O127" s="399" t="s">
        <v>2070</v>
      </c>
    </row>
    <row r="128" spans="1:70" s="499" customFormat="1" ht="57.75" customHeight="1" x14ac:dyDescent="0.2">
      <c r="A128" s="497" t="s">
        <v>8</v>
      </c>
      <c r="B128" s="498" t="s">
        <v>2307</v>
      </c>
      <c r="C128" s="374"/>
      <c r="D128" s="518"/>
      <c r="E128" s="374"/>
      <c r="F128" s="385"/>
      <c r="G128" s="411"/>
      <c r="H128" s="411"/>
      <c r="I128" s="411"/>
      <c r="J128" s="411"/>
      <c r="K128" s="411"/>
      <c r="L128" s="411"/>
      <c r="M128" s="411"/>
      <c r="N128" s="521"/>
      <c r="O128" s="521"/>
      <c r="P128" s="511"/>
      <c r="Q128" s="511"/>
      <c r="R128" s="511"/>
      <c r="S128" s="511"/>
      <c r="T128" s="511"/>
      <c r="U128" s="511"/>
      <c r="V128" s="511"/>
      <c r="W128" s="511"/>
      <c r="X128" s="511"/>
      <c r="Y128" s="511"/>
      <c r="Z128" s="511"/>
      <c r="AA128" s="511"/>
      <c r="AB128" s="511"/>
      <c r="AC128" s="511"/>
      <c r="AD128" s="511"/>
      <c r="AE128" s="511"/>
      <c r="AF128" s="511"/>
      <c r="AG128" s="511"/>
      <c r="AH128" s="511"/>
      <c r="AI128" s="511"/>
      <c r="AJ128" s="511"/>
      <c r="AK128" s="511"/>
      <c r="AL128" s="511"/>
      <c r="AM128" s="511"/>
      <c r="AN128" s="511"/>
      <c r="AO128" s="511"/>
      <c r="AP128" s="511"/>
      <c r="AQ128" s="511"/>
      <c r="AR128" s="511"/>
      <c r="AS128" s="511"/>
      <c r="AT128" s="511"/>
      <c r="AU128" s="511"/>
      <c r="AV128" s="511"/>
      <c r="AW128" s="511"/>
      <c r="AX128" s="511"/>
      <c r="AY128" s="511"/>
      <c r="AZ128" s="511"/>
      <c r="BA128" s="511"/>
      <c r="BB128" s="511"/>
      <c r="BC128" s="511"/>
      <c r="BD128" s="511"/>
      <c r="BE128" s="511"/>
      <c r="BF128" s="511"/>
      <c r="BG128" s="511"/>
      <c r="BH128" s="511"/>
      <c r="BI128" s="511"/>
      <c r="BJ128" s="511"/>
      <c r="BK128" s="511"/>
      <c r="BL128" s="511"/>
      <c r="BM128" s="511"/>
      <c r="BN128" s="511"/>
      <c r="BO128" s="511"/>
      <c r="BP128" s="511"/>
      <c r="BQ128" s="511"/>
      <c r="BR128" s="511"/>
    </row>
    <row r="129" spans="1:15" s="511" customFormat="1" ht="81.75" customHeight="1" x14ac:dyDescent="0.2">
      <c r="A129" s="507"/>
      <c r="B129" s="408" t="s">
        <v>2034</v>
      </c>
      <c r="C129" s="408" t="s">
        <v>1731</v>
      </c>
      <c r="D129" s="408" t="s">
        <v>2035</v>
      </c>
      <c r="E129" s="410" t="s">
        <v>1789</v>
      </c>
      <c r="F129" s="513" t="s">
        <v>2289</v>
      </c>
      <c r="G129" s="509">
        <f>240350-G121</f>
        <v>237500</v>
      </c>
      <c r="H129" s="514"/>
      <c r="I129" s="515"/>
      <c r="J129" s="516"/>
      <c r="K129" s="509"/>
      <c r="L129" s="517"/>
      <c r="M129" s="517"/>
      <c r="N129" s="413" t="s">
        <v>1890</v>
      </c>
      <c r="O129" s="413"/>
    </row>
    <row r="130" spans="1:15" ht="189" x14ac:dyDescent="0.25">
      <c r="A130" s="235"/>
      <c r="B130" s="324" t="s">
        <v>1904</v>
      </c>
      <c r="C130" s="94" t="s">
        <v>1737</v>
      </c>
      <c r="D130" s="321" t="s">
        <v>1905</v>
      </c>
      <c r="E130" s="94" t="s">
        <v>1906</v>
      </c>
      <c r="F130" s="522" t="s">
        <v>2308</v>
      </c>
      <c r="G130" s="288" t="s">
        <v>1743</v>
      </c>
      <c r="H130" s="277"/>
      <c r="I130" s="277"/>
      <c r="J130" s="277"/>
      <c r="K130" s="277"/>
      <c r="L130" s="277"/>
      <c r="M130" s="277"/>
      <c r="N130" s="24" t="s">
        <v>1890</v>
      </c>
      <c r="O130" s="322"/>
    </row>
    <row r="131" spans="1:15" ht="15.75" x14ac:dyDescent="0.25">
      <c r="A131" s="235"/>
      <c r="B131" s="356" t="s">
        <v>1956</v>
      </c>
      <c r="C131" s="357"/>
      <c r="D131" s="357"/>
      <c r="E131" s="357"/>
      <c r="F131" s="357"/>
      <c r="G131" s="358">
        <f>G5+G14</f>
        <v>1440713.818</v>
      </c>
      <c r="H131" s="358">
        <f t="shared" ref="H131:K131" si="8">H5+H14</f>
        <v>104651.726</v>
      </c>
      <c r="I131" s="358">
        <f t="shared" si="8"/>
        <v>279154.5</v>
      </c>
      <c r="J131" s="358">
        <f t="shared" si="8"/>
        <v>354329</v>
      </c>
      <c r="K131" s="358">
        <f t="shared" si="8"/>
        <v>268979</v>
      </c>
      <c r="L131" s="358">
        <f>L5+L14</f>
        <v>64035.726000000002</v>
      </c>
      <c r="M131" s="358">
        <f>M5+M14</f>
        <v>40616</v>
      </c>
      <c r="N131" s="358">
        <f>N5+N14</f>
        <v>0</v>
      </c>
      <c r="O131" s="358">
        <f>O5+O14</f>
        <v>0</v>
      </c>
    </row>
    <row r="132" spans="1:15" ht="15.75" x14ac:dyDescent="0.25">
      <c r="A132" s="341"/>
      <c r="B132" s="359" t="s">
        <v>1959</v>
      </c>
      <c r="C132" s="360"/>
      <c r="D132" s="360"/>
      <c r="E132" s="360"/>
      <c r="F132" s="360"/>
      <c r="G132" s="496">
        <f>G6+G15</f>
        <v>1350579.0919999999</v>
      </c>
      <c r="H132" s="496">
        <f t="shared" ref="H132:M132" si="9">H6+H15</f>
        <v>67058</v>
      </c>
      <c r="I132" s="496">
        <f t="shared" si="9"/>
        <v>254293.5</v>
      </c>
      <c r="J132" s="496">
        <f t="shared" si="9"/>
        <v>335328</v>
      </c>
      <c r="K132" s="496">
        <f t="shared" si="9"/>
        <v>261400</v>
      </c>
      <c r="L132" s="496">
        <f t="shared" si="9"/>
        <v>46448</v>
      </c>
      <c r="M132" s="496">
        <f t="shared" si="9"/>
        <v>20610</v>
      </c>
      <c r="N132" s="342"/>
      <c r="O132" s="342"/>
    </row>
    <row r="133" spans="1:15" ht="15.75" x14ac:dyDescent="0.25">
      <c r="A133" s="341"/>
      <c r="B133" s="359" t="s">
        <v>1960</v>
      </c>
      <c r="C133" s="360"/>
      <c r="D133" s="360"/>
      <c r="E133" s="360"/>
      <c r="F133" s="360"/>
      <c r="G133" s="496">
        <f>G11+G96</f>
        <v>90134.725999999995</v>
      </c>
      <c r="H133" s="496">
        <f t="shared" ref="H133:M133" si="10">H11+H96</f>
        <v>37593.726000000002</v>
      </c>
      <c r="I133" s="496">
        <f t="shared" si="10"/>
        <v>24861</v>
      </c>
      <c r="J133" s="496">
        <f t="shared" si="10"/>
        <v>19001</v>
      </c>
      <c r="K133" s="496">
        <f t="shared" si="10"/>
        <v>7579</v>
      </c>
      <c r="L133" s="496">
        <f t="shared" si="10"/>
        <v>17587.725999999999</v>
      </c>
      <c r="M133" s="496">
        <f t="shared" si="10"/>
        <v>20006</v>
      </c>
      <c r="N133" s="342"/>
      <c r="O133" s="342"/>
    </row>
    <row r="135" spans="1:15" ht="15.75" x14ac:dyDescent="0.2">
      <c r="B135" s="336" t="s">
        <v>1957</v>
      </c>
    </row>
    <row r="136" spans="1:15" ht="15.75" x14ac:dyDescent="0.25">
      <c r="B136" s="279" t="s">
        <v>2311</v>
      </c>
    </row>
    <row r="137" spans="1:15" ht="15.75" x14ac:dyDescent="0.2">
      <c r="B137" s="335" t="s">
        <v>2309</v>
      </c>
    </row>
    <row r="138" spans="1:15" ht="15.75" x14ac:dyDescent="0.25">
      <c r="B138" s="279" t="s">
        <v>2310</v>
      </c>
    </row>
  </sheetData>
  <mergeCells count="13">
    <mergeCell ref="O2:O3"/>
    <mergeCell ref="N2:N3"/>
    <mergeCell ref="A1:N1"/>
    <mergeCell ref="L2:L3"/>
    <mergeCell ref="H2:K2"/>
    <mergeCell ref="A2:A3"/>
    <mergeCell ref="B2:B3"/>
    <mergeCell ref="C2:C3"/>
    <mergeCell ref="D2:D3"/>
    <mergeCell ref="E2:E3"/>
    <mergeCell ref="F2:F3"/>
    <mergeCell ref="G2:G3"/>
    <mergeCell ref="M2:M3"/>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46"/>
  <sheetViews>
    <sheetView topLeftCell="A4" zoomScale="80" zoomScaleNormal="80" workbookViewId="0">
      <selection sqref="A1:N1"/>
    </sheetView>
  </sheetViews>
  <sheetFormatPr defaultRowHeight="14.25" x14ac:dyDescent="0.2"/>
  <cols>
    <col min="1" max="1" width="6.25" customWidth="1"/>
    <col min="2" max="2" width="27.625" customWidth="1"/>
    <col min="3" max="3" width="12.125" customWidth="1"/>
    <col min="4" max="4" width="69.25" customWidth="1"/>
    <col min="5" max="5" width="15.375" customWidth="1"/>
    <col min="6" max="6" width="16.375" customWidth="1"/>
    <col min="7" max="7" width="14.25" style="284" customWidth="1"/>
    <col min="8" max="8" width="15.75" style="284" customWidth="1"/>
    <col min="9" max="9" width="12.875" customWidth="1"/>
    <col min="10" max="10" width="12.75" customWidth="1"/>
    <col min="11" max="11" width="12.625" customWidth="1"/>
    <col min="12" max="13" width="18.75" style="242" customWidth="1"/>
    <col min="14" max="14" width="18.75" style="284" customWidth="1"/>
    <col min="15" max="15" width="8.875" customWidth="1"/>
  </cols>
  <sheetData>
    <row r="1" spans="1:17" ht="62.25" customHeight="1" x14ac:dyDescent="0.2">
      <c r="A1" s="535" t="s">
        <v>2321</v>
      </c>
      <c r="B1" s="535"/>
      <c r="C1" s="535"/>
      <c r="D1" s="535"/>
      <c r="E1" s="535"/>
      <c r="F1" s="535"/>
      <c r="G1" s="535"/>
      <c r="H1" s="535"/>
      <c r="I1" s="535"/>
      <c r="J1" s="535"/>
      <c r="K1" s="535"/>
      <c r="L1" s="535"/>
      <c r="M1" s="535"/>
      <c r="N1" s="535"/>
      <c r="O1" s="265"/>
      <c r="P1" s="265"/>
      <c r="Q1" s="265"/>
    </row>
    <row r="2" spans="1:17" ht="58.5" customHeight="1" x14ac:dyDescent="0.2">
      <c r="A2" s="536" t="s">
        <v>101</v>
      </c>
      <c r="B2" s="536" t="s">
        <v>1723</v>
      </c>
      <c r="C2" s="536" t="s">
        <v>1724</v>
      </c>
      <c r="D2" s="536" t="s">
        <v>1726</v>
      </c>
      <c r="E2" s="536" t="s">
        <v>1725</v>
      </c>
      <c r="F2" s="536" t="s">
        <v>1728</v>
      </c>
      <c r="G2" s="536" t="s">
        <v>1727</v>
      </c>
      <c r="H2" s="538" t="s">
        <v>1729</v>
      </c>
      <c r="I2" s="539"/>
      <c r="J2" s="539"/>
      <c r="K2" s="540"/>
      <c r="L2" s="541" t="s">
        <v>1763</v>
      </c>
      <c r="M2" s="536" t="s">
        <v>1947</v>
      </c>
      <c r="N2" s="534" t="s">
        <v>1886</v>
      </c>
    </row>
    <row r="3" spans="1:17" ht="15.75" x14ac:dyDescent="0.2">
      <c r="A3" s="537"/>
      <c r="B3" s="537"/>
      <c r="C3" s="537"/>
      <c r="D3" s="537"/>
      <c r="E3" s="537"/>
      <c r="F3" s="537"/>
      <c r="G3" s="537"/>
      <c r="H3" s="285">
        <v>2022</v>
      </c>
      <c r="I3" s="316">
        <v>2023</v>
      </c>
      <c r="J3" s="316">
        <v>2024</v>
      </c>
      <c r="K3" s="316">
        <v>2025</v>
      </c>
      <c r="L3" s="542"/>
      <c r="M3" s="537"/>
      <c r="N3" s="534"/>
    </row>
    <row r="4" spans="1:17" ht="35.25" customHeight="1" x14ac:dyDescent="0.2">
      <c r="A4" s="523" t="s">
        <v>9</v>
      </c>
      <c r="B4" s="181" t="s">
        <v>1951</v>
      </c>
      <c r="C4" s="273"/>
      <c r="D4" s="269"/>
      <c r="E4" s="269"/>
      <c r="F4" s="235"/>
      <c r="G4" s="493"/>
      <c r="H4" s="493"/>
      <c r="I4" s="493"/>
      <c r="J4" s="493"/>
      <c r="K4" s="493"/>
      <c r="L4" s="493"/>
      <c r="M4" s="493"/>
      <c r="N4" s="277"/>
    </row>
    <row r="5" spans="1:17" ht="31.5" x14ac:dyDescent="0.25">
      <c r="A5" s="274">
        <v>1</v>
      </c>
      <c r="B5" s="346" t="s">
        <v>1801</v>
      </c>
      <c r="C5" s="347"/>
      <c r="D5" s="268"/>
      <c r="E5" s="268"/>
      <c r="F5" s="235"/>
      <c r="G5" s="467">
        <f>G6+G24</f>
        <v>33220.400000000001</v>
      </c>
      <c r="H5" s="467">
        <f t="shared" ref="H5:M5" si="0">H6+H24</f>
        <v>31420.400000000001</v>
      </c>
      <c r="I5" s="467">
        <f t="shared" si="0"/>
        <v>1800</v>
      </c>
      <c r="J5" s="467">
        <f t="shared" si="0"/>
        <v>0</v>
      </c>
      <c r="K5" s="467">
        <f t="shared" si="0"/>
        <v>0</v>
      </c>
      <c r="L5" s="467">
        <f t="shared" si="0"/>
        <v>13796.4</v>
      </c>
      <c r="M5" s="467">
        <f t="shared" si="0"/>
        <v>17624</v>
      </c>
      <c r="N5" s="277"/>
    </row>
    <row r="6" spans="1:17" ht="27.75" customHeight="1" x14ac:dyDescent="0.25">
      <c r="A6" s="392"/>
      <c r="B6" s="460" t="s">
        <v>2293</v>
      </c>
      <c r="C6" s="347"/>
      <c r="D6" s="268"/>
      <c r="E6" s="268"/>
      <c r="F6" s="235"/>
      <c r="G6" s="464">
        <f>SUM(G7:G23)</f>
        <v>32226</v>
      </c>
      <c r="H6" s="464">
        <f t="shared" ref="H6:M6" si="1">SUM(H7:H23)</f>
        <v>30426</v>
      </c>
      <c r="I6" s="464">
        <f t="shared" si="1"/>
        <v>1800</v>
      </c>
      <c r="J6" s="464">
        <f t="shared" si="1"/>
        <v>0</v>
      </c>
      <c r="K6" s="464">
        <f t="shared" si="1"/>
        <v>0</v>
      </c>
      <c r="L6" s="464">
        <f t="shared" si="1"/>
        <v>12802</v>
      </c>
      <c r="M6" s="464">
        <f t="shared" si="1"/>
        <v>17624</v>
      </c>
      <c r="N6" s="422"/>
    </row>
    <row r="7" spans="1:17" ht="47.25" x14ac:dyDescent="0.2">
      <c r="A7" s="281"/>
      <c r="B7" s="131" t="s">
        <v>1802</v>
      </c>
      <c r="C7" s="191" t="s">
        <v>1746</v>
      </c>
      <c r="D7" s="105" t="s">
        <v>1686</v>
      </c>
      <c r="E7" s="94">
        <v>2022</v>
      </c>
      <c r="F7" s="94" t="s">
        <v>1806</v>
      </c>
      <c r="G7" s="150">
        <v>5000</v>
      </c>
      <c r="H7" s="297">
        <v>5000</v>
      </c>
      <c r="I7" s="235"/>
      <c r="J7" s="235"/>
      <c r="K7" s="235"/>
      <c r="L7" s="299">
        <v>0</v>
      </c>
      <c r="M7" s="297">
        <v>5000</v>
      </c>
      <c r="N7" s="24" t="s">
        <v>1887</v>
      </c>
    </row>
    <row r="8" spans="1:17" ht="63" x14ac:dyDescent="0.2">
      <c r="A8" s="266"/>
      <c r="B8" s="348" t="s">
        <v>1803</v>
      </c>
      <c r="C8" s="349" t="s">
        <v>1746</v>
      </c>
      <c r="D8" s="105" t="s">
        <v>1804</v>
      </c>
      <c r="E8" s="94">
        <v>2022</v>
      </c>
      <c r="F8" s="94" t="s">
        <v>1807</v>
      </c>
      <c r="G8" s="150">
        <v>2000</v>
      </c>
      <c r="H8" s="150">
        <v>2000</v>
      </c>
      <c r="I8" s="235"/>
      <c r="J8" s="235"/>
      <c r="K8" s="235"/>
      <c r="L8" s="299">
        <v>2000</v>
      </c>
      <c r="M8" s="299"/>
      <c r="N8" s="24" t="s">
        <v>1887</v>
      </c>
    </row>
    <row r="9" spans="1:17" ht="99.75" customHeight="1" x14ac:dyDescent="0.2">
      <c r="A9" s="266"/>
      <c r="B9" s="350" t="s">
        <v>1805</v>
      </c>
      <c r="C9" s="349" t="s">
        <v>1746</v>
      </c>
      <c r="D9" s="280" t="s">
        <v>1808</v>
      </c>
      <c r="E9" s="151" t="s">
        <v>1809</v>
      </c>
      <c r="F9" s="94" t="s">
        <v>1806</v>
      </c>
      <c r="G9" s="150">
        <v>7000</v>
      </c>
      <c r="H9" s="297">
        <v>7000</v>
      </c>
      <c r="I9" s="235"/>
      <c r="J9" s="235"/>
      <c r="K9" s="235"/>
      <c r="L9" s="299">
        <v>0</v>
      </c>
      <c r="M9" s="297">
        <v>7000</v>
      </c>
      <c r="N9" s="24" t="s">
        <v>1887</v>
      </c>
    </row>
    <row r="10" spans="1:17" ht="81" customHeight="1" x14ac:dyDescent="0.2">
      <c r="A10" s="266"/>
      <c r="B10" s="348" t="s">
        <v>1697</v>
      </c>
      <c r="C10" s="349" t="s">
        <v>1746</v>
      </c>
      <c r="D10" s="280" t="s">
        <v>1698</v>
      </c>
      <c r="E10" s="151">
        <v>2022</v>
      </c>
      <c r="F10" s="94" t="s">
        <v>1806</v>
      </c>
      <c r="G10" s="150">
        <v>2500</v>
      </c>
      <c r="H10" s="297">
        <v>2500</v>
      </c>
      <c r="I10" s="235"/>
      <c r="J10" s="235"/>
      <c r="K10" s="235"/>
      <c r="L10" s="299">
        <v>0</v>
      </c>
      <c r="M10" s="297">
        <v>2500</v>
      </c>
      <c r="N10" s="24" t="s">
        <v>1887</v>
      </c>
    </row>
    <row r="11" spans="1:17" ht="47.25" x14ac:dyDescent="0.2">
      <c r="A11" s="266"/>
      <c r="B11" s="131" t="s">
        <v>1693</v>
      </c>
      <c r="C11" s="191" t="s">
        <v>1746</v>
      </c>
      <c r="D11" s="105" t="s">
        <v>1694</v>
      </c>
      <c r="E11" s="94">
        <v>2022</v>
      </c>
      <c r="F11" s="94" t="s">
        <v>1806</v>
      </c>
      <c r="G11" s="150">
        <v>135</v>
      </c>
      <c r="H11" s="150">
        <v>135</v>
      </c>
      <c r="I11" s="235"/>
      <c r="J11" s="235"/>
      <c r="K11" s="235"/>
      <c r="L11" s="299">
        <v>135</v>
      </c>
      <c r="M11" s="299"/>
      <c r="N11" s="24" t="s">
        <v>1887</v>
      </c>
    </row>
    <row r="12" spans="1:17" ht="47.25" x14ac:dyDescent="0.2">
      <c r="A12" s="266"/>
      <c r="B12" s="348" t="s">
        <v>1695</v>
      </c>
      <c r="C12" s="349" t="s">
        <v>1746</v>
      </c>
      <c r="D12" s="280" t="s">
        <v>1696</v>
      </c>
      <c r="E12" s="94">
        <v>2022</v>
      </c>
      <c r="F12" s="94" t="s">
        <v>1806</v>
      </c>
      <c r="G12" s="150">
        <v>45</v>
      </c>
      <c r="H12" s="150">
        <v>45</v>
      </c>
      <c r="I12" s="235"/>
      <c r="J12" s="235"/>
      <c r="K12" s="235"/>
      <c r="L12" s="299">
        <v>45</v>
      </c>
      <c r="M12" s="299"/>
      <c r="N12" s="24" t="s">
        <v>1887</v>
      </c>
    </row>
    <row r="13" spans="1:17" ht="186" customHeight="1" x14ac:dyDescent="0.2">
      <c r="A13" s="266"/>
      <c r="B13" s="348" t="s">
        <v>1687</v>
      </c>
      <c r="C13" s="349" t="s">
        <v>1746</v>
      </c>
      <c r="D13" s="280" t="s">
        <v>1810</v>
      </c>
      <c r="E13" s="151">
        <v>2022</v>
      </c>
      <c r="F13" s="94" t="s">
        <v>1806</v>
      </c>
      <c r="G13" s="156">
        <v>382</v>
      </c>
      <c r="H13" s="150">
        <v>382</v>
      </c>
      <c r="I13" s="235"/>
      <c r="J13" s="235"/>
      <c r="K13" s="235"/>
      <c r="L13" s="299">
        <v>382</v>
      </c>
      <c r="M13" s="299"/>
      <c r="N13" s="24" t="s">
        <v>1887</v>
      </c>
    </row>
    <row r="14" spans="1:17" ht="47.25" x14ac:dyDescent="0.2">
      <c r="A14" s="235"/>
      <c r="B14" s="131" t="s">
        <v>1811</v>
      </c>
      <c r="C14" s="191" t="s">
        <v>1746</v>
      </c>
      <c r="D14" s="105" t="s">
        <v>1811</v>
      </c>
      <c r="E14" s="94">
        <v>2022</v>
      </c>
      <c r="F14" s="270" t="s">
        <v>1806</v>
      </c>
      <c r="G14" s="94">
        <v>38</v>
      </c>
      <c r="H14" s="94">
        <v>38</v>
      </c>
      <c r="I14" s="235"/>
      <c r="J14" s="235"/>
      <c r="K14" s="235"/>
      <c r="L14" s="270">
        <v>38</v>
      </c>
      <c r="M14" s="270"/>
      <c r="N14" s="24" t="s">
        <v>1887</v>
      </c>
    </row>
    <row r="15" spans="1:17" ht="47.25" x14ac:dyDescent="0.2">
      <c r="A15" s="235"/>
      <c r="B15" s="131" t="s">
        <v>1699</v>
      </c>
      <c r="C15" s="191" t="s">
        <v>1746</v>
      </c>
      <c r="D15" s="105" t="s">
        <v>1814</v>
      </c>
      <c r="E15" s="94">
        <v>2022</v>
      </c>
      <c r="F15" s="270" t="s">
        <v>1806</v>
      </c>
      <c r="G15" s="150">
        <v>2000</v>
      </c>
      <c r="H15" s="297">
        <v>2000</v>
      </c>
      <c r="I15" s="235"/>
      <c r="J15" s="235"/>
      <c r="K15" s="235"/>
      <c r="L15" s="299">
        <v>0</v>
      </c>
      <c r="M15" s="297">
        <v>2000</v>
      </c>
      <c r="N15" s="24" t="s">
        <v>1887</v>
      </c>
    </row>
    <row r="16" spans="1:17" ht="47.25" x14ac:dyDescent="0.2">
      <c r="A16" s="235"/>
      <c r="B16" s="131" t="s">
        <v>1812</v>
      </c>
      <c r="C16" s="349" t="s">
        <v>1746</v>
      </c>
      <c r="D16" s="280" t="s">
        <v>1813</v>
      </c>
      <c r="E16" s="151">
        <v>2022</v>
      </c>
      <c r="F16" s="270" t="s">
        <v>1806</v>
      </c>
      <c r="G16" s="94">
        <v>450</v>
      </c>
      <c r="H16" s="94">
        <v>450</v>
      </c>
      <c r="I16" s="235"/>
      <c r="J16" s="235"/>
      <c r="K16" s="235"/>
      <c r="L16" s="270">
        <v>450</v>
      </c>
      <c r="M16" s="270"/>
      <c r="N16" s="24" t="s">
        <v>1887</v>
      </c>
    </row>
    <row r="17" spans="1:15" ht="110.25" x14ac:dyDescent="0.2">
      <c r="A17" s="235"/>
      <c r="B17" s="351" t="s">
        <v>1815</v>
      </c>
      <c r="C17" s="349" t="s">
        <v>1746</v>
      </c>
      <c r="D17" s="280" t="s">
        <v>1816</v>
      </c>
      <c r="E17" s="151">
        <v>2022</v>
      </c>
      <c r="F17" s="270" t="s">
        <v>1806</v>
      </c>
      <c r="G17" s="94">
        <v>90</v>
      </c>
      <c r="H17" s="94">
        <v>90</v>
      </c>
      <c r="I17" s="94"/>
      <c r="J17" s="94"/>
      <c r="K17" s="94"/>
      <c r="L17" s="270">
        <v>90</v>
      </c>
      <c r="M17" s="270"/>
      <c r="N17" s="24" t="s">
        <v>1887</v>
      </c>
    </row>
    <row r="18" spans="1:15" ht="47.25" x14ac:dyDescent="0.25">
      <c r="A18" s="266"/>
      <c r="B18" s="131" t="s">
        <v>1817</v>
      </c>
      <c r="C18" s="191" t="s">
        <v>1746</v>
      </c>
      <c r="D18" s="105" t="s">
        <v>1818</v>
      </c>
      <c r="E18" s="94">
        <v>2022</v>
      </c>
      <c r="F18" s="270" t="s">
        <v>1806</v>
      </c>
      <c r="G18" s="150">
        <v>2000</v>
      </c>
      <c r="H18" s="144">
        <v>2000</v>
      </c>
      <c r="I18" s="235"/>
      <c r="J18" s="235"/>
      <c r="K18" s="235"/>
      <c r="L18" s="313">
        <v>1260</v>
      </c>
      <c r="M18" s="364">
        <v>740</v>
      </c>
      <c r="N18" s="24" t="s">
        <v>1887</v>
      </c>
      <c r="O18" s="279"/>
    </row>
    <row r="19" spans="1:15" ht="140.25" customHeight="1" x14ac:dyDescent="0.25">
      <c r="A19" s="235"/>
      <c r="B19" s="348" t="s">
        <v>1819</v>
      </c>
      <c r="C19" s="348" t="s">
        <v>1746</v>
      </c>
      <c r="D19" s="280" t="s">
        <v>1820</v>
      </c>
      <c r="E19" s="151">
        <v>2022</v>
      </c>
      <c r="F19" s="270" t="s">
        <v>1806</v>
      </c>
      <c r="G19" s="150">
        <v>867</v>
      </c>
      <c r="H19" s="144">
        <v>867</v>
      </c>
      <c r="I19" s="235"/>
      <c r="J19" s="235"/>
      <c r="K19" s="235"/>
      <c r="L19" s="314">
        <v>483</v>
      </c>
      <c r="M19" s="364">
        <v>384</v>
      </c>
      <c r="N19" s="24" t="s">
        <v>1887</v>
      </c>
      <c r="O19" s="279"/>
    </row>
    <row r="20" spans="1:15" ht="47.25" x14ac:dyDescent="0.2">
      <c r="A20" s="266"/>
      <c r="B20" s="131" t="s">
        <v>1700</v>
      </c>
      <c r="C20" s="191" t="s">
        <v>1824</v>
      </c>
      <c r="D20" s="105" t="s">
        <v>1701</v>
      </c>
      <c r="E20" s="94">
        <v>2022</v>
      </c>
      <c r="F20" s="270" t="s">
        <v>1806</v>
      </c>
      <c r="G20" s="150">
        <v>3219</v>
      </c>
      <c r="H20" s="150">
        <v>3219</v>
      </c>
      <c r="I20" s="267"/>
      <c r="J20" s="235"/>
      <c r="K20" s="235"/>
      <c r="L20" s="299">
        <v>3219</v>
      </c>
      <c r="M20" s="299"/>
      <c r="N20" s="24" t="s">
        <v>1887</v>
      </c>
    </row>
    <row r="21" spans="1:15" ht="94.5" x14ac:dyDescent="0.2">
      <c r="A21" s="266"/>
      <c r="B21" s="348" t="s">
        <v>1690</v>
      </c>
      <c r="C21" s="349" t="s">
        <v>1825</v>
      </c>
      <c r="D21" s="280" t="s">
        <v>1826</v>
      </c>
      <c r="E21" s="151" t="s">
        <v>269</v>
      </c>
      <c r="F21" s="270" t="s">
        <v>1807</v>
      </c>
      <c r="G21" s="156">
        <v>4000</v>
      </c>
      <c r="H21" s="156">
        <v>2200</v>
      </c>
      <c r="I21" s="156">
        <v>1800</v>
      </c>
      <c r="J21" s="235"/>
      <c r="K21" s="235"/>
      <c r="L21" s="299">
        <v>2200</v>
      </c>
      <c r="M21" s="299"/>
      <c r="N21" s="24" t="s">
        <v>1887</v>
      </c>
    </row>
    <row r="22" spans="1:15" ht="47.25" x14ac:dyDescent="0.2">
      <c r="A22" s="266"/>
      <c r="B22" s="131" t="s">
        <v>1688</v>
      </c>
      <c r="C22" s="191" t="s">
        <v>1827</v>
      </c>
      <c r="D22" s="105" t="s">
        <v>1828</v>
      </c>
      <c r="E22" s="94">
        <v>2022</v>
      </c>
      <c r="F22" s="270" t="s">
        <v>1830</v>
      </c>
      <c r="G22" s="299">
        <v>2000</v>
      </c>
      <c r="H22" s="150">
        <v>2000</v>
      </c>
      <c r="I22" s="267"/>
      <c r="J22" s="235"/>
      <c r="K22" s="235"/>
      <c r="L22" s="299">
        <v>2000</v>
      </c>
      <c r="M22" s="299"/>
      <c r="N22" s="24" t="s">
        <v>1887</v>
      </c>
    </row>
    <row r="23" spans="1:15" ht="63" x14ac:dyDescent="0.2">
      <c r="A23" s="266"/>
      <c r="B23" s="348" t="s">
        <v>1689</v>
      </c>
      <c r="C23" s="349" t="s">
        <v>1827</v>
      </c>
      <c r="D23" s="280" t="s">
        <v>1829</v>
      </c>
      <c r="E23" s="151">
        <v>2022</v>
      </c>
      <c r="F23" s="270" t="s">
        <v>1831</v>
      </c>
      <c r="G23" s="270">
        <v>500</v>
      </c>
      <c r="H23" s="94">
        <v>500</v>
      </c>
      <c r="I23" s="267"/>
      <c r="J23" s="235"/>
      <c r="K23" s="235"/>
      <c r="L23" s="270">
        <v>500</v>
      </c>
      <c r="M23" s="270"/>
      <c r="N23" s="24" t="s">
        <v>1887</v>
      </c>
    </row>
    <row r="24" spans="1:15" ht="24" customHeight="1" x14ac:dyDescent="0.2">
      <c r="A24" s="296"/>
      <c r="B24" s="461" t="s">
        <v>2296</v>
      </c>
      <c r="C24" s="349"/>
      <c r="D24" s="280"/>
      <c r="E24" s="151"/>
      <c r="F24" s="270"/>
      <c r="G24" s="465">
        <f>SUM(G25)</f>
        <v>994.4</v>
      </c>
      <c r="H24" s="465">
        <f t="shared" ref="H24:M24" si="2">SUM(H25)</f>
        <v>994.4</v>
      </c>
      <c r="I24" s="465">
        <f t="shared" si="2"/>
        <v>0</v>
      </c>
      <c r="J24" s="465">
        <f t="shared" si="2"/>
        <v>0</v>
      </c>
      <c r="K24" s="465">
        <f t="shared" si="2"/>
        <v>0</v>
      </c>
      <c r="L24" s="465">
        <f t="shared" si="2"/>
        <v>994.4</v>
      </c>
      <c r="M24" s="465">
        <f t="shared" si="2"/>
        <v>0</v>
      </c>
      <c r="N24" s="322"/>
    </row>
    <row r="25" spans="1:15" ht="47.25" x14ac:dyDescent="0.2">
      <c r="A25" s="296"/>
      <c r="B25" s="348" t="s">
        <v>1832</v>
      </c>
      <c r="C25" s="191" t="s">
        <v>1833</v>
      </c>
      <c r="D25" s="105" t="s">
        <v>1834</v>
      </c>
      <c r="E25" s="94" t="s">
        <v>1756</v>
      </c>
      <c r="F25" s="317" t="s">
        <v>1742</v>
      </c>
      <c r="G25" s="462">
        <v>994.4</v>
      </c>
      <c r="H25" s="462">
        <v>994.4</v>
      </c>
      <c r="I25" s="462"/>
      <c r="J25" s="462"/>
      <c r="K25" s="462"/>
      <c r="L25" s="462">
        <v>994.4</v>
      </c>
      <c r="M25" s="462"/>
      <c r="N25" s="24" t="s">
        <v>1887</v>
      </c>
    </row>
    <row r="26" spans="1:15" ht="25.5" customHeight="1" x14ac:dyDescent="0.25">
      <c r="A26" s="274">
        <v>2</v>
      </c>
      <c r="B26" s="352" t="s">
        <v>1961</v>
      </c>
      <c r="C26" s="376"/>
      <c r="D26" s="235"/>
      <c r="E26" s="235"/>
      <c r="F26" s="235"/>
      <c r="G26" s="340">
        <f>G27+G112</f>
        <v>160621.67199999999</v>
      </c>
      <c r="H26" s="340">
        <f t="shared" ref="H26:M26" si="3">H27+H112</f>
        <v>42182.271999999997</v>
      </c>
      <c r="I26" s="340">
        <f t="shared" si="3"/>
        <v>57011.4</v>
      </c>
      <c r="J26" s="340">
        <f t="shared" si="3"/>
        <v>43270</v>
      </c>
      <c r="K26" s="340">
        <f t="shared" si="3"/>
        <v>28584</v>
      </c>
      <c r="L26" s="340">
        <f t="shared" si="3"/>
        <v>16140</v>
      </c>
      <c r="M26" s="340">
        <f t="shared" si="3"/>
        <v>26536.272000000001</v>
      </c>
      <c r="N26" s="339"/>
    </row>
    <row r="27" spans="1:15" ht="25.5" customHeight="1" x14ac:dyDescent="0.25">
      <c r="A27" s="392"/>
      <c r="B27" s="466" t="s">
        <v>2293</v>
      </c>
      <c r="C27" s="376"/>
      <c r="D27" s="235"/>
      <c r="E27" s="235"/>
      <c r="F27" s="235"/>
      <c r="G27" s="463">
        <f>SUM(G28:G111)</f>
        <v>130471.67199999999</v>
      </c>
      <c r="H27" s="463">
        <f t="shared" ref="H27:M27" si="4">SUM(H28:H111)</f>
        <v>40785.271999999997</v>
      </c>
      <c r="I27" s="463">
        <f t="shared" si="4"/>
        <v>41183.4</v>
      </c>
      <c r="J27" s="463">
        <f t="shared" si="4"/>
        <v>31949</v>
      </c>
      <c r="K27" s="463">
        <f t="shared" si="4"/>
        <v>26980</v>
      </c>
      <c r="L27" s="463">
        <f t="shared" si="4"/>
        <v>16120</v>
      </c>
      <c r="M27" s="463">
        <f t="shared" si="4"/>
        <v>25159.272000000001</v>
      </c>
      <c r="N27" s="339"/>
    </row>
    <row r="28" spans="1:15" ht="110.25" x14ac:dyDescent="0.2">
      <c r="A28" s="281"/>
      <c r="B28" s="131" t="s">
        <v>1702</v>
      </c>
      <c r="C28" s="349" t="s">
        <v>1746</v>
      </c>
      <c r="D28" s="280" t="s">
        <v>1703</v>
      </c>
      <c r="E28" s="151">
        <v>2022</v>
      </c>
      <c r="F28" s="270" t="s">
        <v>1806</v>
      </c>
      <c r="G28" s="156">
        <v>1800</v>
      </c>
      <c r="H28" s="365">
        <v>1800</v>
      </c>
      <c r="I28" s="270"/>
      <c r="J28" s="270"/>
      <c r="K28" s="270"/>
      <c r="L28" s="315">
        <v>450</v>
      </c>
      <c r="M28" s="366">
        <v>1350</v>
      </c>
      <c r="N28" s="24" t="s">
        <v>1887</v>
      </c>
      <c r="O28" s="300"/>
    </row>
    <row r="29" spans="1:15" ht="63" x14ac:dyDescent="0.2">
      <c r="A29" s="266"/>
      <c r="B29" s="348" t="s">
        <v>1835</v>
      </c>
      <c r="C29" s="349" t="s">
        <v>1746</v>
      </c>
      <c r="D29" s="280" t="s">
        <v>1836</v>
      </c>
      <c r="E29" s="151">
        <v>2022</v>
      </c>
      <c r="F29" s="302" t="s">
        <v>1806</v>
      </c>
      <c r="G29" s="156">
        <v>3000</v>
      </c>
      <c r="H29" s="301">
        <v>3000</v>
      </c>
      <c r="I29" s="235"/>
      <c r="J29" s="235"/>
      <c r="K29" s="235"/>
      <c r="L29" s="299">
        <v>0</v>
      </c>
      <c r="M29" s="301">
        <v>3000</v>
      </c>
      <c r="N29" s="24" t="s">
        <v>1887</v>
      </c>
    </row>
    <row r="30" spans="1:15" ht="109.5" customHeight="1" x14ac:dyDescent="0.2">
      <c r="A30" s="235"/>
      <c r="B30" s="348" t="s">
        <v>1838</v>
      </c>
      <c r="C30" s="349" t="s">
        <v>1746</v>
      </c>
      <c r="D30" s="280" t="s">
        <v>1704</v>
      </c>
      <c r="E30" s="151">
        <v>2022</v>
      </c>
      <c r="F30" s="302" t="s">
        <v>1806</v>
      </c>
      <c r="G30" s="156">
        <v>450</v>
      </c>
      <c r="H30" s="156">
        <v>450</v>
      </c>
      <c r="I30" s="156"/>
      <c r="J30" s="156"/>
      <c r="K30" s="156"/>
      <c r="L30" s="315">
        <v>450</v>
      </c>
      <c r="M30" s="315"/>
      <c r="N30" s="24" t="s">
        <v>1887</v>
      </c>
    </row>
    <row r="31" spans="1:15" ht="116.25" customHeight="1" x14ac:dyDescent="0.2">
      <c r="A31" s="266"/>
      <c r="B31" s="131" t="s">
        <v>1837</v>
      </c>
      <c r="C31" s="191" t="s">
        <v>1746</v>
      </c>
      <c r="D31" s="105" t="s">
        <v>1706</v>
      </c>
      <c r="E31" s="94">
        <v>2022</v>
      </c>
      <c r="F31" s="302" t="s">
        <v>1807</v>
      </c>
      <c r="G31" s="156">
        <v>1000</v>
      </c>
      <c r="H31" s="156">
        <v>1000</v>
      </c>
      <c r="I31" s="156"/>
      <c r="J31" s="156"/>
      <c r="K31" s="156"/>
      <c r="L31" s="315">
        <v>1000</v>
      </c>
      <c r="M31" s="315"/>
      <c r="N31" s="24" t="s">
        <v>1887</v>
      </c>
    </row>
    <row r="32" spans="1:15" ht="113.25" customHeight="1" x14ac:dyDescent="0.2">
      <c r="A32" s="235"/>
      <c r="B32" s="131" t="s">
        <v>1839</v>
      </c>
      <c r="C32" s="191" t="s">
        <v>1746</v>
      </c>
      <c r="D32" s="105" t="s">
        <v>1840</v>
      </c>
      <c r="E32" s="94">
        <v>2022</v>
      </c>
      <c r="F32" s="302" t="s">
        <v>1807</v>
      </c>
      <c r="G32" s="156">
        <v>3000</v>
      </c>
      <c r="H32" s="156">
        <v>3000</v>
      </c>
      <c r="I32" s="156"/>
      <c r="J32" s="156"/>
      <c r="K32" s="156"/>
      <c r="L32" s="315">
        <v>3000</v>
      </c>
      <c r="M32" s="315"/>
      <c r="N32" s="24" t="s">
        <v>1887</v>
      </c>
    </row>
    <row r="33" spans="1:14" ht="105" customHeight="1" x14ac:dyDescent="0.2">
      <c r="A33" s="235"/>
      <c r="B33" s="131" t="s">
        <v>1841</v>
      </c>
      <c r="C33" s="191" t="s">
        <v>1746</v>
      </c>
      <c r="D33" s="105" t="s">
        <v>1842</v>
      </c>
      <c r="E33" s="94">
        <v>2022</v>
      </c>
      <c r="F33" s="302" t="s">
        <v>1807</v>
      </c>
      <c r="G33" s="156">
        <v>198</v>
      </c>
      <c r="H33" s="156">
        <v>198</v>
      </c>
      <c r="I33" s="235"/>
      <c r="J33" s="235"/>
      <c r="K33" s="235"/>
      <c r="L33" s="315">
        <v>198</v>
      </c>
      <c r="M33" s="315"/>
      <c r="N33" s="24" t="s">
        <v>1887</v>
      </c>
    </row>
    <row r="34" spans="1:14" ht="117" customHeight="1" x14ac:dyDescent="0.2">
      <c r="A34" s="235"/>
      <c r="B34" s="348" t="s">
        <v>1843</v>
      </c>
      <c r="C34" s="349" t="s">
        <v>1746</v>
      </c>
      <c r="D34" s="280" t="s">
        <v>1843</v>
      </c>
      <c r="E34" s="151">
        <v>2022</v>
      </c>
      <c r="F34" s="302" t="s">
        <v>1807</v>
      </c>
      <c r="G34" s="156">
        <v>1000</v>
      </c>
      <c r="H34" s="156">
        <v>1000</v>
      </c>
      <c r="I34" s="156"/>
      <c r="J34" s="156"/>
      <c r="K34" s="156"/>
      <c r="L34" s="315">
        <v>1000</v>
      </c>
      <c r="M34" s="315"/>
      <c r="N34" s="24" t="s">
        <v>1887</v>
      </c>
    </row>
    <row r="35" spans="1:14" ht="47.25" x14ac:dyDescent="0.2">
      <c r="A35" s="266"/>
      <c r="B35" s="131" t="s">
        <v>1707</v>
      </c>
      <c r="C35" s="191" t="s">
        <v>1746</v>
      </c>
      <c r="D35" s="93" t="s">
        <v>1708</v>
      </c>
      <c r="E35" s="94">
        <v>2022</v>
      </c>
      <c r="F35" s="270" t="s">
        <v>1806</v>
      </c>
      <c r="G35" s="270">
        <v>718</v>
      </c>
      <c r="H35" s="94">
        <v>718</v>
      </c>
      <c r="I35" s="235"/>
      <c r="J35" s="235"/>
      <c r="K35" s="235"/>
      <c r="L35" s="270">
        <v>718</v>
      </c>
      <c r="M35" s="270"/>
      <c r="N35" s="24" t="s">
        <v>1887</v>
      </c>
    </row>
    <row r="36" spans="1:14" ht="112.5" customHeight="1" x14ac:dyDescent="0.2">
      <c r="A36" s="266"/>
      <c r="B36" s="131" t="s">
        <v>1844</v>
      </c>
      <c r="C36" s="191" t="s">
        <v>1746</v>
      </c>
      <c r="D36" s="105" t="s">
        <v>1845</v>
      </c>
      <c r="E36" s="94">
        <v>2022</v>
      </c>
      <c r="F36" s="270" t="s">
        <v>1806</v>
      </c>
      <c r="G36" s="299">
        <v>1378</v>
      </c>
      <c r="H36" s="150">
        <v>1378</v>
      </c>
      <c r="I36" s="235"/>
      <c r="J36" s="235"/>
      <c r="K36" s="235"/>
      <c r="L36" s="299">
        <v>1378</v>
      </c>
      <c r="M36" s="299"/>
      <c r="N36" s="24" t="s">
        <v>1887</v>
      </c>
    </row>
    <row r="37" spans="1:14" ht="204.75" x14ac:dyDescent="0.2">
      <c r="A37" s="266"/>
      <c r="B37" s="348" t="s">
        <v>1948</v>
      </c>
      <c r="C37" s="191" t="s">
        <v>1746</v>
      </c>
      <c r="D37" s="303" t="s">
        <v>1949</v>
      </c>
      <c r="E37" s="94">
        <v>2022</v>
      </c>
      <c r="F37" s="270" t="s">
        <v>1806</v>
      </c>
      <c r="G37" s="325">
        <v>4533.0720000000001</v>
      </c>
      <c r="H37" s="326">
        <v>4533.0720000000001</v>
      </c>
      <c r="I37" s="268"/>
      <c r="J37" s="268"/>
      <c r="K37" s="268"/>
      <c r="L37" s="299">
        <v>0</v>
      </c>
      <c r="M37" s="326">
        <v>4533.0720000000001</v>
      </c>
      <c r="N37" s="144" t="s">
        <v>1952</v>
      </c>
    </row>
    <row r="38" spans="1:14" ht="94.5" x14ac:dyDescent="0.2">
      <c r="A38" s="266"/>
      <c r="B38" s="488" t="s">
        <v>2254</v>
      </c>
      <c r="C38" s="349" t="s">
        <v>1825</v>
      </c>
      <c r="D38" s="280" t="s">
        <v>1705</v>
      </c>
      <c r="E38" s="151" t="s">
        <v>1782</v>
      </c>
      <c r="F38" s="302" t="s">
        <v>1807</v>
      </c>
      <c r="G38" s="150">
        <v>1250</v>
      </c>
      <c r="H38" s="151">
        <v>250</v>
      </c>
      <c r="I38" s="150">
        <v>1000</v>
      </c>
      <c r="J38" s="268"/>
      <c r="K38" s="268"/>
      <c r="L38" s="302">
        <v>250</v>
      </c>
      <c r="M38" s="302"/>
      <c r="N38" s="24" t="s">
        <v>2255</v>
      </c>
    </row>
    <row r="39" spans="1:14" ht="47.25" x14ac:dyDescent="0.2">
      <c r="A39" s="266"/>
      <c r="B39" s="131" t="s">
        <v>1846</v>
      </c>
      <c r="C39" s="191" t="s">
        <v>1825</v>
      </c>
      <c r="D39" s="105" t="s">
        <v>1846</v>
      </c>
      <c r="E39" s="94">
        <v>2022</v>
      </c>
      <c r="F39" s="302" t="s">
        <v>1807</v>
      </c>
      <c r="G39" s="150">
        <v>1000</v>
      </c>
      <c r="H39" s="150">
        <v>1000</v>
      </c>
      <c r="I39" s="235"/>
      <c r="J39" s="235"/>
      <c r="K39" s="235"/>
      <c r="L39" s="299">
        <v>1000</v>
      </c>
      <c r="M39" s="299"/>
      <c r="N39" s="24" t="s">
        <v>1887</v>
      </c>
    </row>
    <row r="40" spans="1:14" ht="47.25" x14ac:dyDescent="0.2">
      <c r="A40" s="266"/>
      <c r="B40" s="348" t="s">
        <v>1709</v>
      </c>
      <c r="C40" s="349" t="s">
        <v>1772</v>
      </c>
      <c r="D40" s="280" t="s">
        <v>1710</v>
      </c>
      <c r="E40" s="94">
        <v>2022</v>
      </c>
      <c r="F40" s="270" t="s">
        <v>1806</v>
      </c>
      <c r="G40" s="94">
        <v>300</v>
      </c>
      <c r="H40" s="94">
        <v>300</v>
      </c>
      <c r="I40" s="235"/>
      <c r="J40" s="235"/>
      <c r="K40" s="235"/>
      <c r="L40" s="270">
        <v>300</v>
      </c>
      <c r="M40" s="270"/>
      <c r="N40" s="24" t="s">
        <v>1887</v>
      </c>
    </row>
    <row r="41" spans="1:14" ht="78.75" x14ac:dyDescent="0.2">
      <c r="A41" s="266"/>
      <c r="B41" s="131" t="s">
        <v>1847</v>
      </c>
      <c r="C41" s="191" t="s">
        <v>1772</v>
      </c>
      <c r="D41" s="105" t="s">
        <v>1848</v>
      </c>
      <c r="E41" s="94">
        <v>2022</v>
      </c>
      <c r="F41" s="270" t="s">
        <v>1806</v>
      </c>
      <c r="G41" s="94">
        <v>350</v>
      </c>
      <c r="H41" s="223">
        <v>350</v>
      </c>
      <c r="I41" s="269"/>
      <c r="J41" s="269"/>
      <c r="K41" s="269"/>
      <c r="L41" s="299">
        <v>0</v>
      </c>
      <c r="M41" s="223">
        <v>350</v>
      </c>
      <c r="N41" s="24" t="s">
        <v>1887</v>
      </c>
    </row>
    <row r="42" spans="1:14" ht="126" x14ac:dyDescent="0.2">
      <c r="A42" s="235"/>
      <c r="B42" s="131" t="s">
        <v>1849</v>
      </c>
      <c r="C42" s="191" t="s">
        <v>1827</v>
      </c>
      <c r="D42" s="271" t="s">
        <v>1850</v>
      </c>
      <c r="E42" s="94">
        <v>2022</v>
      </c>
      <c r="F42" s="94" t="s">
        <v>1806</v>
      </c>
      <c r="G42" s="275">
        <v>2000</v>
      </c>
      <c r="H42" s="290">
        <v>2000</v>
      </c>
      <c r="I42" s="235"/>
      <c r="J42" s="235"/>
      <c r="K42" s="235"/>
      <c r="L42" s="299">
        <v>0</v>
      </c>
      <c r="M42" s="290">
        <v>2000</v>
      </c>
      <c r="N42" s="24" t="s">
        <v>1887</v>
      </c>
    </row>
    <row r="43" spans="1:14" ht="77.25" customHeight="1" x14ac:dyDescent="0.2">
      <c r="A43" s="281"/>
      <c r="B43" s="131" t="s">
        <v>1855</v>
      </c>
      <c r="C43" s="191" t="s">
        <v>1856</v>
      </c>
      <c r="D43" s="131" t="s">
        <v>1857</v>
      </c>
      <c r="E43" s="191" t="s">
        <v>771</v>
      </c>
      <c r="F43" s="191" t="s">
        <v>1806</v>
      </c>
      <c r="G43" s="375">
        <v>950</v>
      </c>
      <c r="H43" s="375">
        <v>300</v>
      </c>
      <c r="I43" s="375">
        <v>650</v>
      </c>
      <c r="J43" s="376"/>
      <c r="K43" s="376"/>
      <c r="L43" s="377">
        <v>0</v>
      </c>
      <c r="M43" s="375">
        <v>300</v>
      </c>
      <c r="N43" s="24" t="s">
        <v>1887</v>
      </c>
    </row>
    <row r="44" spans="1:14" ht="47.25" x14ac:dyDescent="0.2">
      <c r="A44" s="266"/>
      <c r="B44" s="131" t="s">
        <v>1858</v>
      </c>
      <c r="C44" s="191" t="s">
        <v>1856</v>
      </c>
      <c r="D44" s="131" t="s">
        <v>1859</v>
      </c>
      <c r="E44" s="191" t="s">
        <v>1775</v>
      </c>
      <c r="F44" s="191" t="s">
        <v>1806</v>
      </c>
      <c r="G44" s="378">
        <v>3800</v>
      </c>
      <c r="H44" s="378">
        <v>900</v>
      </c>
      <c r="I44" s="378">
        <v>2900</v>
      </c>
      <c r="J44" s="376"/>
      <c r="K44" s="376"/>
      <c r="L44" s="379"/>
      <c r="M44" s="378">
        <v>900</v>
      </c>
      <c r="N44" s="24" t="s">
        <v>1887</v>
      </c>
    </row>
    <row r="45" spans="1:14" ht="52.5" customHeight="1" x14ac:dyDescent="0.2">
      <c r="A45" s="235"/>
      <c r="B45" s="348" t="s">
        <v>1860</v>
      </c>
      <c r="C45" s="349" t="s">
        <v>1856</v>
      </c>
      <c r="D45" s="380" t="s">
        <v>1860</v>
      </c>
      <c r="E45" s="349">
        <v>2022</v>
      </c>
      <c r="F45" s="191" t="s">
        <v>1806</v>
      </c>
      <c r="G45" s="378">
        <v>499</v>
      </c>
      <c r="H45" s="378">
        <v>499</v>
      </c>
      <c r="I45" s="381"/>
      <c r="J45" s="381"/>
      <c r="K45" s="381"/>
      <c r="L45" s="378">
        <v>499</v>
      </c>
      <c r="M45" s="382"/>
      <c r="N45" s="24" t="s">
        <v>1887</v>
      </c>
    </row>
    <row r="46" spans="1:14" ht="47.25" x14ac:dyDescent="0.2">
      <c r="A46" s="266"/>
      <c r="B46" s="131" t="s">
        <v>1721</v>
      </c>
      <c r="C46" s="191" t="s">
        <v>1861</v>
      </c>
      <c r="D46" s="105" t="s">
        <v>1722</v>
      </c>
      <c r="E46" s="94">
        <v>2022</v>
      </c>
      <c r="F46" s="270" t="s">
        <v>1806</v>
      </c>
      <c r="G46" s="94">
        <v>650</v>
      </c>
      <c r="H46" s="94">
        <v>650</v>
      </c>
      <c r="I46" s="235"/>
      <c r="J46" s="235"/>
      <c r="K46" s="235"/>
      <c r="L46" s="270">
        <v>650</v>
      </c>
      <c r="M46" s="270"/>
      <c r="N46" s="24" t="s">
        <v>1887</v>
      </c>
    </row>
    <row r="47" spans="1:14" ht="105.75" customHeight="1" x14ac:dyDescent="0.2">
      <c r="A47" s="266"/>
      <c r="B47" s="131" t="s">
        <v>1883</v>
      </c>
      <c r="C47" s="191" t="s">
        <v>1861</v>
      </c>
      <c r="D47" s="105" t="s">
        <v>1883</v>
      </c>
      <c r="E47" s="94">
        <v>2023</v>
      </c>
      <c r="F47" s="270" t="s">
        <v>1806</v>
      </c>
      <c r="G47" s="150">
        <v>3500</v>
      </c>
      <c r="H47" s="94"/>
      <c r="I47" s="150">
        <v>3500</v>
      </c>
      <c r="J47" s="235"/>
      <c r="K47" s="235"/>
      <c r="L47" s="270"/>
      <c r="M47" s="270"/>
      <c r="N47" s="24" t="s">
        <v>1887</v>
      </c>
    </row>
    <row r="48" spans="1:14" ht="47.25" x14ac:dyDescent="0.2">
      <c r="A48" s="266"/>
      <c r="B48" s="131" t="s">
        <v>1691</v>
      </c>
      <c r="C48" s="191" t="s">
        <v>1862</v>
      </c>
      <c r="D48" s="105" t="s">
        <v>1719</v>
      </c>
      <c r="E48" s="94">
        <v>2022</v>
      </c>
      <c r="F48" s="270" t="s">
        <v>1806</v>
      </c>
      <c r="G48" s="150">
        <v>1566</v>
      </c>
      <c r="H48" s="150">
        <v>1566</v>
      </c>
      <c r="I48" s="235"/>
      <c r="J48" s="235"/>
      <c r="K48" s="235"/>
      <c r="L48" s="299">
        <v>1566</v>
      </c>
      <c r="M48" s="299"/>
      <c r="N48" s="24" t="s">
        <v>1887</v>
      </c>
    </row>
    <row r="49" spans="1:14" ht="47.25" x14ac:dyDescent="0.2">
      <c r="A49" s="266"/>
      <c r="B49" s="131" t="s">
        <v>1718</v>
      </c>
      <c r="C49" s="191" t="s">
        <v>1750</v>
      </c>
      <c r="D49" s="111" t="s">
        <v>1720</v>
      </c>
      <c r="E49" s="191" t="s">
        <v>1782</v>
      </c>
      <c r="F49" s="388" t="s">
        <v>2207</v>
      </c>
      <c r="G49" s="190">
        <v>1985</v>
      </c>
      <c r="H49" s="190">
        <v>1985</v>
      </c>
      <c r="I49" s="307"/>
      <c r="J49" s="307"/>
      <c r="K49" s="307"/>
      <c r="L49" s="389">
        <v>0</v>
      </c>
      <c r="M49" s="389">
        <v>1985</v>
      </c>
      <c r="N49" s="191" t="s">
        <v>1887</v>
      </c>
    </row>
    <row r="50" spans="1:14" ht="78.75" x14ac:dyDescent="0.2">
      <c r="A50" s="235"/>
      <c r="B50" s="348" t="s">
        <v>1863</v>
      </c>
      <c r="C50" s="349" t="s">
        <v>1750</v>
      </c>
      <c r="D50" s="111" t="s">
        <v>1717</v>
      </c>
      <c r="E50" s="374" t="s">
        <v>1789</v>
      </c>
      <c r="F50" s="388" t="s">
        <v>1806</v>
      </c>
      <c r="G50" s="190">
        <v>670</v>
      </c>
      <c r="H50" s="190">
        <v>70</v>
      </c>
      <c r="I50" s="190">
        <v>200</v>
      </c>
      <c r="J50" s="190">
        <v>200</v>
      </c>
      <c r="K50" s="190">
        <v>200</v>
      </c>
      <c r="L50" s="389">
        <v>70</v>
      </c>
      <c r="M50" s="389"/>
      <c r="N50" s="191" t="s">
        <v>1887</v>
      </c>
    </row>
    <row r="51" spans="1:14" ht="98.25" customHeight="1" x14ac:dyDescent="0.2">
      <c r="A51" s="306"/>
      <c r="B51" s="348" t="s">
        <v>1864</v>
      </c>
      <c r="C51" s="191" t="s">
        <v>1865</v>
      </c>
      <c r="D51" s="304" t="s">
        <v>1867</v>
      </c>
      <c r="E51" s="94" t="s">
        <v>1782</v>
      </c>
      <c r="F51" s="305" t="s">
        <v>1806</v>
      </c>
      <c r="G51" s="150">
        <v>3060</v>
      </c>
      <c r="H51" s="297">
        <v>1000</v>
      </c>
      <c r="I51" s="144">
        <v>2060</v>
      </c>
      <c r="J51" s="235"/>
      <c r="K51" s="235"/>
      <c r="L51" s="299">
        <v>0</v>
      </c>
      <c r="M51" s="297">
        <v>1000</v>
      </c>
      <c r="N51" s="24" t="s">
        <v>1887</v>
      </c>
    </row>
    <row r="52" spans="1:14" ht="160.5" customHeight="1" x14ac:dyDescent="0.2">
      <c r="A52" s="306"/>
      <c r="B52" s="131" t="s">
        <v>1866</v>
      </c>
      <c r="C52" s="191" t="s">
        <v>1865</v>
      </c>
      <c r="D52" s="304" t="s">
        <v>1868</v>
      </c>
      <c r="E52" s="94" t="s">
        <v>1782</v>
      </c>
      <c r="F52" s="305" t="s">
        <v>1806</v>
      </c>
      <c r="G52" s="150">
        <v>5058</v>
      </c>
      <c r="H52" s="297">
        <v>2000</v>
      </c>
      <c r="I52" s="144">
        <v>3058</v>
      </c>
      <c r="J52" s="235"/>
      <c r="K52" s="235"/>
      <c r="L52" s="299">
        <v>0</v>
      </c>
      <c r="M52" s="297">
        <v>2000</v>
      </c>
      <c r="N52" s="24" t="s">
        <v>1887</v>
      </c>
    </row>
    <row r="53" spans="1:14" ht="81" customHeight="1" x14ac:dyDescent="0.2">
      <c r="A53" s="307"/>
      <c r="B53" s="131" t="s">
        <v>1715</v>
      </c>
      <c r="C53" s="191" t="s">
        <v>1865</v>
      </c>
      <c r="D53" s="304" t="s">
        <v>1716</v>
      </c>
      <c r="E53" s="94">
        <v>2022</v>
      </c>
      <c r="F53" s="305" t="s">
        <v>1806</v>
      </c>
      <c r="G53" s="150">
        <v>1672</v>
      </c>
      <c r="H53" s="297">
        <v>1672</v>
      </c>
      <c r="I53" s="235"/>
      <c r="J53" s="235"/>
      <c r="K53" s="235"/>
      <c r="L53" s="299">
        <v>0</v>
      </c>
      <c r="M53" s="297">
        <v>1672</v>
      </c>
      <c r="N53" s="24" t="s">
        <v>1887</v>
      </c>
    </row>
    <row r="54" spans="1:14" ht="93" customHeight="1" x14ac:dyDescent="0.2">
      <c r="A54" s="307"/>
      <c r="B54" s="131" t="s">
        <v>1909</v>
      </c>
      <c r="C54" s="191" t="s">
        <v>1865</v>
      </c>
      <c r="D54" s="105" t="s">
        <v>1909</v>
      </c>
      <c r="E54" s="94" t="s">
        <v>1789</v>
      </c>
      <c r="F54" s="305" t="s">
        <v>1806</v>
      </c>
      <c r="G54" s="150">
        <v>613</v>
      </c>
      <c r="H54" s="297">
        <v>153</v>
      </c>
      <c r="I54" s="150">
        <v>154</v>
      </c>
      <c r="J54" s="150">
        <v>153</v>
      </c>
      <c r="K54" s="150">
        <v>153</v>
      </c>
      <c r="L54" s="240"/>
      <c r="M54" s="297">
        <v>153</v>
      </c>
      <c r="N54" s="24" t="s">
        <v>1942</v>
      </c>
    </row>
    <row r="55" spans="1:14" ht="138" customHeight="1" x14ac:dyDescent="0.2">
      <c r="A55" s="307"/>
      <c r="B55" s="131" t="s">
        <v>1910</v>
      </c>
      <c r="C55" s="191" t="s">
        <v>1865</v>
      </c>
      <c r="D55" s="384" t="s">
        <v>1911</v>
      </c>
      <c r="E55" s="99" t="s">
        <v>1789</v>
      </c>
      <c r="F55" s="385" t="s">
        <v>1806</v>
      </c>
      <c r="G55" s="386">
        <v>2964</v>
      </c>
      <c r="H55" s="387">
        <v>741</v>
      </c>
      <c r="I55" s="387">
        <v>741</v>
      </c>
      <c r="J55" s="387">
        <v>741</v>
      </c>
      <c r="K55" s="387">
        <v>741</v>
      </c>
      <c r="L55" s="387">
        <v>0</v>
      </c>
      <c r="M55" s="387">
        <v>741</v>
      </c>
      <c r="N55" s="24" t="s">
        <v>1942</v>
      </c>
    </row>
    <row r="56" spans="1:14" ht="81" customHeight="1" x14ac:dyDescent="0.2">
      <c r="A56" s="307"/>
      <c r="B56" s="131" t="s">
        <v>1912</v>
      </c>
      <c r="C56" s="191" t="s">
        <v>1865</v>
      </c>
      <c r="D56" s="111" t="s">
        <v>1912</v>
      </c>
      <c r="E56" s="99" t="s">
        <v>1789</v>
      </c>
      <c r="F56" s="385" t="s">
        <v>1806</v>
      </c>
      <c r="G56" s="386">
        <v>805</v>
      </c>
      <c r="H56" s="387">
        <v>200</v>
      </c>
      <c r="I56" s="387">
        <v>205</v>
      </c>
      <c r="J56" s="387">
        <v>200</v>
      </c>
      <c r="K56" s="387">
        <v>200</v>
      </c>
      <c r="L56" s="387">
        <v>0</v>
      </c>
      <c r="M56" s="387">
        <v>200</v>
      </c>
      <c r="N56" s="24" t="s">
        <v>1942</v>
      </c>
    </row>
    <row r="57" spans="1:14" ht="112.5" customHeight="1" x14ac:dyDescent="0.2">
      <c r="A57" s="307"/>
      <c r="B57" s="131" t="s">
        <v>1913</v>
      </c>
      <c r="C57" s="191" t="s">
        <v>1865</v>
      </c>
      <c r="D57" s="323" t="s">
        <v>1914</v>
      </c>
      <c r="E57" s="94" t="s">
        <v>1770</v>
      </c>
      <c r="F57" s="305" t="s">
        <v>1806</v>
      </c>
      <c r="G57" s="150">
        <v>1224</v>
      </c>
      <c r="H57" s="297"/>
      <c r="I57" s="150">
        <v>6000</v>
      </c>
      <c r="J57" s="150">
        <v>6024</v>
      </c>
      <c r="K57" s="235"/>
      <c r="L57" s="327"/>
      <c r="M57" s="327"/>
      <c r="N57" s="24" t="s">
        <v>1942</v>
      </c>
    </row>
    <row r="58" spans="1:14" ht="81" customHeight="1" x14ac:dyDescent="0.2">
      <c r="A58" s="307"/>
      <c r="B58" s="131" t="s">
        <v>1916</v>
      </c>
      <c r="C58" s="191" t="s">
        <v>1865</v>
      </c>
      <c r="D58" s="323" t="s">
        <v>1917</v>
      </c>
      <c r="E58" s="94" t="s">
        <v>1770</v>
      </c>
      <c r="F58" s="305" t="s">
        <v>1806</v>
      </c>
      <c r="G58" s="150">
        <v>450</v>
      </c>
      <c r="H58" s="297"/>
      <c r="I58" s="150">
        <v>200</v>
      </c>
      <c r="J58" s="150">
        <v>250</v>
      </c>
      <c r="K58" s="235"/>
      <c r="L58" s="327"/>
      <c r="M58" s="327"/>
      <c r="N58" s="24" t="s">
        <v>1942</v>
      </c>
    </row>
    <row r="59" spans="1:14" ht="81" customHeight="1" x14ac:dyDescent="0.2">
      <c r="A59" s="307"/>
      <c r="B59" s="131" t="s">
        <v>1922</v>
      </c>
      <c r="C59" s="191" t="s">
        <v>1865</v>
      </c>
      <c r="D59" s="304" t="s">
        <v>1923</v>
      </c>
      <c r="E59" s="94">
        <v>2023</v>
      </c>
      <c r="F59" s="305" t="s">
        <v>1806</v>
      </c>
      <c r="G59" s="150">
        <v>518</v>
      </c>
      <c r="H59" s="297"/>
      <c r="I59" s="150">
        <v>518</v>
      </c>
      <c r="J59" s="235"/>
      <c r="K59" s="235"/>
      <c r="L59" s="327"/>
      <c r="M59" s="327"/>
      <c r="N59" s="24" t="s">
        <v>1942</v>
      </c>
    </row>
    <row r="60" spans="1:14" ht="153" customHeight="1" x14ac:dyDescent="0.2">
      <c r="A60" s="307"/>
      <c r="B60" s="131" t="s">
        <v>1925</v>
      </c>
      <c r="C60" s="191" t="s">
        <v>1865</v>
      </c>
      <c r="D60" s="323" t="s">
        <v>1926</v>
      </c>
      <c r="E60" s="94" t="s">
        <v>1770</v>
      </c>
      <c r="F60" s="305" t="s">
        <v>1806</v>
      </c>
      <c r="G60" s="297">
        <v>375</v>
      </c>
      <c r="H60" s="297"/>
      <c r="I60" s="144">
        <v>185</v>
      </c>
      <c r="J60" s="144">
        <v>190</v>
      </c>
      <c r="K60" s="235"/>
      <c r="L60" s="327"/>
      <c r="M60" s="327"/>
      <c r="N60" s="24" t="s">
        <v>1942</v>
      </c>
    </row>
    <row r="61" spans="1:14" ht="160.5" customHeight="1" x14ac:dyDescent="0.2">
      <c r="A61" s="307"/>
      <c r="B61" s="131" t="s">
        <v>1928</v>
      </c>
      <c r="C61" s="191" t="s">
        <v>1865</v>
      </c>
      <c r="D61" s="323" t="s">
        <v>1929</v>
      </c>
      <c r="E61" s="94" t="s">
        <v>1930</v>
      </c>
      <c r="F61" s="305" t="s">
        <v>1806</v>
      </c>
      <c r="G61" s="150">
        <v>613</v>
      </c>
      <c r="H61" s="297"/>
      <c r="I61" s="150">
        <v>200</v>
      </c>
      <c r="J61" s="150">
        <v>200</v>
      </c>
      <c r="K61" s="150">
        <v>213</v>
      </c>
      <c r="L61" s="327"/>
      <c r="M61" s="327"/>
      <c r="N61" s="24" t="s">
        <v>1942</v>
      </c>
    </row>
    <row r="62" spans="1:14" ht="81" customHeight="1" x14ac:dyDescent="0.2">
      <c r="A62" s="307"/>
      <c r="B62" s="131" t="s">
        <v>1932</v>
      </c>
      <c r="C62" s="191" t="s">
        <v>1865</v>
      </c>
      <c r="D62" s="323" t="s">
        <v>1933</v>
      </c>
      <c r="E62" s="94" t="s">
        <v>1770</v>
      </c>
      <c r="F62" s="305" t="s">
        <v>1806</v>
      </c>
      <c r="G62" s="150">
        <v>446</v>
      </c>
      <c r="H62" s="297"/>
      <c r="I62" s="150">
        <v>220</v>
      </c>
      <c r="J62" s="150">
        <v>226</v>
      </c>
      <c r="K62" s="150"/>
      <c r="L62" s="327"/>
      <c r="M62" s="327"/>
      <c r="N62" s="24" t="s">
        <v>1942</v>
      </c>
    </row>
    <row r="63" spans="1:14" ht="125.25" customHeight="1" x14ac:dyDescent="0.2">
      <c r="A63" s="235"/>
      <c r="B63" s="348" t="s">
        <v>1714</v>
      </c>
      <c r="C63" s="349" t="s">
        <v>1873</v>
      </c>
      <c r="D63" s="298" t="s">
        <v>1714</v>
      </c>
      <c r="E63" s="151" t="s">
        <v>1789</v>
      </c>
      <c r="F63" s="305" t="s">
        <v>1806</v>
      </c>
      <c r="G63" s="365">
        <f>SUM(H63:K63)</f>
        <v>1800</v>
      </c>
      <c r="H63" s="156">
        <v>380</v>
      </c>
      <c r="I63" s="156">
        <v>420</v>
      </c>
      <c r="J63" s="156">
        <v>450</v>
      </c>
      <c r="K63" s="156">
        <v>550</v>
      </c>
      <c r="L63" s="315">
        <v>380</v>
      </c>
      <c r="M63" s="315"/>
      <c r="N63" s="24" t="s">
        <v>1887</v>
      </c>
    </row>
    <row r="64" spans="1:14" ht="114.75" customHeight="1" x14ac:dyDescent="0.2">
      <c r="A64" s="266"/>
      <c r="B64" s="131" t="s">
        <v>1713</v>
      </c>
      <c r="C64" s="191" t="s">
        <v>1873</v>
      </c>
      <c r="D64" s="105" t="s">
        <v>1713</v>
      </c>
      <c r="E64" s="94">
        <v>2022</v>
      </c>
      <c r="F64" s="305" t="s">
        <v>1806</v>
      </c>
      <c r="G64" s="94">
        <v>140</v>
      </c>
      <c r="H64" s="94">
        <v>140</v>
      </c>
      <c r="I64" s="235"/>
      <c r="J64" s="235"/>
      <c r="K64" s="235"/>
      <c r="L64" s="270">
        <v>140</v>
      </c>
      <c r="M64" s="270"/>
      <c r="N64" s="24" t="s">
        <v>1887</v>
      </c>
    </row>
    <row r="65" spans="1:14" ht="116.25" customHeight="1" x14ac:dyDescent="0.2">
      <c r="A65" s="266"/>
      <c r="B65" s="131" t="s">
        <v>1711</v>
      </c>
      <c r="C65" s="191" t="s">
        <v>1874</v>
      </c>
      <c r="D65" s="105" t="s">
        <v>1712</v>
      </c>
      <c r="E65" s="94">
        <v>2022</v>
      </c>
      <c r="F65" s="305" t="s">
        <v>1806</v>
      </c>
      <c r="G65" s="94">
        <v>950</v>
      </c>
      <c r="H65" s="94">
        <v>950</v>
      </c>
      <c r="I65" s="235"/>
      <c r="J65" s="235"/>
      <c r="K65" s="235"/>
      <c r="L65" s="270">
        <v>950</v>
      </c>
      <c r="M65" s="270"/>
      <c r="N65" s="24" t="s">
        <v>1887</v>
      </c>
    </row>
    <row r="66" spans="1:14" ht="102.75" customHeight="1" x14ac:dyDescent="0.2">
      <c r="A66" s="266"/>
      <c r="B66" s="131" t="s">
        <v>1875</v>
      </c>
      <c r="C66" s="191" t="s">
        <v>1876</v>
      </c>
      <c r="D66" s="105" t="s">
        <v>1877</v>
      </c>
      <c r="E66" s="94">
        <v>2022</v>
      </c>
      <c r="F66" s="305" t="s">
        <v>1806</v>
      </c>
      <c r="G66" s="94">
        <v>429</v>
      </c>
      <c r="H66" s="94">
        <v>429</v>
      </c>
      <c r="I66" s="235"/>
      <c r="J66" s="235"/>
      <c r="K66" s="235"/>
      <c r="L66" s="270">
        <v>429</v>
      </c>
      <c r="M66" s="270"/>
      <c r="N66" s="24" t="s">
        <v>1887</v>
      </c>
    </row>
    <row r="67" spans="1:14" ht="149.25" customHeight="1" x14ac:dyDescent="0.2">
      <c r="A67" s="235"/>
      <c r="B67" s="131" t="s">
        <v>1878</v>
      </c>
      <c r="C67" s="348" t="s">
        <v>1731</v>
      </c>
      <c r="D67" s="280" t="s">
        <v>1878</v>
      </c>
      <c r="E67" s="151">
        <v>2022</v>
      </c>
      <c r="F67" s="305" t="s">
        <v>1807</v>
      </c>
      <c r="G67" s="94">
        <v>500</v>
      </c>
      <c r="H67" s="94">
        <v>500</v>
      </c>
      <c r="I67" s="94"/>
      <c r="J67" s="94"/>
      <c r="K67" s="94"/>
      <c r="L67" s="270">
        <v>500</v>
      </c>
      <c r="M67" s="270"/>
      <c r="N67" s="24" t="s">
        <v>1887</v>
      </c>
    </row>
    <row r="68" spans="1:14" ht="103.5" customHeight="1" x14ac:dyDescent="0.2">
      <c r="A68" s="235"/>
      <c r="B68" s="353" t="s">
        <v>1879</v>
      </c>
      <c r="C68" s="191" t="s">
        <v>1731</v>
      </c>
      <c r="D68" s="105" t="s">
        <v>1879</v>
      </c>
      <c r="E68" s="94">
        <v>2022</v>
      </c>
      <c r="F68" s="305" t="s">
        <v>1807</v>
      </c>
      <c r="G68" s="94">
        <v>200</v>
      </c>
      <c r="H68" s="94">
        <v>200</v>
      </c>
      <c r="I68" s="94"/>
      <c r="J68" s="94"/>
      <c r="K68" s="94"/>
      <c r="L68" s="270">
        <v>200</v>
      </c>
      <c r="M68" s="270"/>
      <c r="N68" s="24" t="s">
        <v>1887</v>
      </c>
    </row>
    <row r="69" spans="1:14" ht="81" customHeight="1" x14ac:dyDescent="0.2">
      <c r="A69" s="235"/>
      <c r="B69" s="131" t="s">
        <v>1881</v>
      </c>
      <c r="C69" s="191" t="s">
        <v>1880</v>
      </c>
      <c r="D69" s="105" t="s">
        <v>1882</v>
      </c>
      <c r="E69" s="94">
        <v>2022</v>
      </c>
      <c r="F69" s="305" t="s">
        <v>1806</v>
      </c>
      <c r="G69" s="94">
        <v>500</v>
      </c>
      <c r="H69" s="223">
        <v>200</v>
      </c>
      <c r="I69" s="94">
        <v>100</v>
      </c>
      <c r="J69" s="94">
        <v>100</v>
      </c>
      <c r="K69" s="94">
        <v>100</v>
      </c>
      <c r="L69" s="299">
        <v>0</v>
      </c>
      <c r="M69" s="223">
        <v>200</v>
      </c>
      <c r="N69" s="24" t="s">
        <v>1950</v>
      </c>
    </row>
    <row r="70" spans="1:14" ht="81" customHeight="1" x14ac:dyDescent="0.25">
      <c r="A70" s="357"/>
      <c r="B70" s="412" t="s">
        <v>1978</v>
      </c>
      <c r="C70" s="413" t="s">
        <v>1979</v>
      </c>
      <c r="D70" s="468" t="s">
        <v>1980</v>
      </c>
      <c r="E70" s="399">
        <v>2023</v>
      </c>
      <c r="F70" s="469" t="s">
        <v>1806</v>
      </c>
      <c r="G70" s="445">
        <v>90</v>
      </c>
      <c r="H70" s="470"/>
      <c r="I70" s="445">
        <v>90</v>
      </c>
      <c r="J70" s="438"/>
      <c r="K70" s="438"/>
      <c r="L70" s="447"/>
      <c r="M70" s="471"/>
      <c r="N70" s="399" t="s">
        <v>2314</v>
      </c>
    </row>
    <row r="71" spans="1:14" ht="81" customHeight="1" x14ac:dyDescent="0.25">
      <c r="A71" s="235"/>
      <c r="B71" s="412" t="s">
        <v>1981</v>
      </c>
      <c r="C71" s="413" t="s">
        <v>1979</v>
      </c>
      <c r="D71" s="468" t="s">
        <v>1982</v>
      </c>
      <c r="E71" s="399">
        <v>2024</v>
      </c>
      <c r="F71" s="469" t="s">
        <v>1806</v>
      </c>
      <c r="G71" s="445">
        <v>490</v>
      </c>
      <c r="H71" s="470"/>
      <c r="I71" s="445"/>
      <c r="J71" s="445">
        <v>490</v>
      </c>
      <c r="K71" s="438"/>
      <c r="L71" s="447"/>
      <c r="M71" s="471"/>
      <c r="N71" s="399" t="s">
        <v>2314</v>
      </c>
    </row>
    <row r="72" spans="1:14" ht="81" customHeight="1" x14ac:dyDescent="0.2">
      <c r="A72" s="235"/>
      <c r="B72" s="412" t="s">
        <v>1739</v>
      </c>
      <c r="C72" s="413" t="s">
        <v>1740</v>
      </c>
      <c r="D72" s="472" t="s">
        <v>1741</v>
      </c>
      <c r="E72" s="399">
        <v>2022</v>
      </c>
      <c r="F72" s="469" t="s">
        <v>1806</v>
      </c>
      <c r="G72" s="473">
        <v>400</v>
      </c>
      <c r="H72" s="369">
        <v>400</v>
      </c>
      <c r="I72" s="438"/>
      <c r="J72" s="438"/>
      <c r="K72" s="438"/>
      <c r="L72" s="475"/>
      <c r="M72" s="368">
        <v>400</v>
      </c>
      <c r="N72" s="399" t="s">
        <v>1887</v>
      </c>
    </row>
    <row r="73" spans="1:14" ht="81" customHeight="1" x14ac:dyDescent="0.2">
      <c r="A73" s="235"/>
      <c r="B73" s="408" t="s">
        <v>2013</v>
      </c>
      <c r="C73" s="412" t="s">
        <v>2014</v>
      </c>
      <c r="D73" s="412" t="s">
        <v>2015</v>
      </c>
      <c r="E73" s="413">
        <v>2022</v>
      </c>
      <c r="F73" s="469" t="s">
        <v>1806</v>
      </c>
      <c r="G73" s="445">
        <v>494</v>
      </c>
      <c r="H73" s="470"/>
      <c r="I73" s="474"/>
      <c r="J73" s="474"/>
      <c r="K73" s="474"/>
      <c r="L73" s="447">
        <v>494</v>
      </c>
      <c r="M73" s="471"/>
      <c r="N73" s="399" t="s">
        <v>2020</v>
      </c>
    </row>
    <row r="74" spans="1:14" ht="50.45" customHeight="1" x14ac:dyDescent="0.2">
      <c r="A74" s="235"/>
      <c r="B74" s="476" t="s">
        <v>2030</v>
      </c>
      <c r="C74" s="408" t="s">
        <v>1772</v>
      </c>
      <c r="D74" s="408" t="s">
        <v>2031</v>
      </c>
      <c r="E74" s="413">
        <v>2022</v>
      </c>
      <c r="F74" s="469" t="s">
        <v>1806</v>
      </c>
      <c r="G74" s="445">
        <v>1300</v>
      </c>
      <c r="H74" s="371">
        <v>1300</v>
      </c>
      <c r="I74" s="446"/>
      <c r="J74" s="438"/>
      <c r="K74" s="438"/>
      <c r="L74" s="447">
        <v>300</v>
      </c>
      <c r="M74" s="371">
        <v>1000</v>
      </c>
      <c r="N74" s="399"/>
    </row>
    <row r="75" spans="1:14" ht="54" customHeight="1" x14ac:dyDescent="0.2">
      <c r="A75" s="235"/>
      <c r="B75" s="408" t="s">
        <v>2032</v>
      </c>
      <c r="C75" s="408" t="s">
        <v>1772</v>
      </c>
      <c r="D75" s="408" t="s">
        <v>2033</v>
      </c>
      <c r="E75" s="413">
        <v>2023</v>
      </c>
      <c r="F75" s="469" t="s">
        <v>1806</v>
      </c>
      <c r="G75" s="445">
        <v>1500</v>
      </c>
      <c r="H75" s="445"/>
      <c r="I75" s="445">
        <v>1500</v>
      </c>
      <c r="J75" s="438"/>
      <c r="K75" s="438"/>
      <c r="L75" s="447"/>
      <c r="M75" s="445"/>
      <c r="N75" s="399"/>
    </row>
    <row r="76" spans="1:14" ht="72" customHeight="1" x14ac:dyDescent="0.2">
      <c r="A76" s="235"/>
      <c r="B76" s="412" t="s">
        <v>2074</v>
      </c>
      <c r="C76" s="413" t="s">
        <v>1862</v>
      </c>
      <c r="D76" s="472" t="s">
        <v>2075</v>
      </c>
      <c r="E76" s="399">
        <v>2023</v>
      </c>
      <c r="F76" s="399" t="s">
        <v>1806</v>
      </c>
      <c r="G76" s="474">
        <v>800</v>
      </c>
      <c r="H76" s="477"/>
      <c r="I76" s="474">
        <v>800</v>
      </c>
      <c r="J76" s="438"/>
      <c r="K76" s="438"/>
      <c r="L76" s="447"/>
      <c r="M76" s="447"/>
      <c r="N76" s="477" t="s">
        <v>2076</v>
      </c>
    </row>
    <row r="77" spans="1:14" ht="74.25" customHeight="1" x14ac:dyDescent="0.2">
      <c r="A77" s="235"/>
      <c r="B77" s="412" t="s">
        <v>2077</v>
      </c>
      <c r="C77" s="413" t="s">
        <v>1862</v>
      </c>
      <c r="D77" s="472" t="s">
        <v>2078</v>
      </c>
      <c r="E77" s="399" t="s">
        <v>1782</v>
      </c>
      <c r="F77" s="399" t="s">
        <v>1806</v>
      </c>
      <c r="G77" s="473">
        <v>3200</v>
      </c>
      <c r="H77" s="477"/>
      <c r="I77" s="473">
        <v>3200</v>
      </c>
      <c r="J77" s="438"/>
      <c r="K77" s="438"/>
      <c r="L77" s="447"/>
      <c r="M77" s="447"/>
      <c r="N77" s="477" t="s">
        <v>2079</v>
      </c>
    </row>
    <row r="78" spans="1:14" ht="51.6" customHeight="1" x14ac:dyDescent="0.2">
      <c r="A78" s="235"/>
      <c r="B78" s="412" t="s">
        <v>2080</v>
      </c>
      <c r="C78" s="413" t="s">
        <v>1862</v>
      </c>
      <c r="D78" s="412" t="s">
        <v>2081</v>
      </c>
      <c r="E78" s="399" t="s">
        <v>1782</v>
      </c>
      <c r="F78" s="399" t="s">
        <v>1806</v>
      </c>
      <c r="G78" s="473">
        <v>1000</v>
      </c>
      <c r="H78" s="477"/>
      <c r="I78" s="473">
        <v>1000</v>
      </c>
      <c r="J78" s="438"/>
      <c r="K78" s="438"/>
      <c r="L78" s="447"/>
      <c r="M78" s="447"/>
      <c r="N78" s="477" t="s">
        <v>2079</v>
      </c>
    </row>
    <row r="79" spans="1:14" ht="66" customHeight="1" x14ac:dyDescent="0.2">
      <c r="A79" s="235"/>
      <c r="B79" s="412" t="s">
        <v>2082</v>
      </c>
      <c r="C79" s="413" t="s">
        <v>1862</v>
      </c>
      <c r="D79" s="412" t="s">
        <v>2083</v>
      </c>
      <c r="E79" s="399" t="s">
        <v>1782</v>
      </c>
      <c r="F79" s="399" t="s">
        <v>1806</v>
      </c>
      <c r="G79" s="473">
        <v>1105</v>
      </c>
      <c r="H79" s="297">
        <v>1105</v>
      </c>
      <c r="I79" s="473"/>
      <c r="J79" s="438"/>
      <c r="K79" s="438"/>
      <c r="L79" s="447">
        <v>0</v>
      </c>
      <c r="M79" s="368">
        <v>1105</v>
      </c>
      <c r="N79" s="477" t="s">
        <v>2079</v>
      </c>
    </row>
    <row r="80" spans="1:14" ht="51.6" customHeight="1" x14ac:dyDescent="0.2">
      <c r="A80" s="235"/>
      <c r="B80" s="408" t="s">
        <v>2084</v>
      </c>
      <c r="C80" s="413" t="s">
        <v>1862</v>
      </c>
      <c r="D80" s="408" t="s">
        <v>2085</v>
      </c>
      <c r="E80" s="399">
        <v>2023</v>
      </c>
      <c r="F80" s="399" t="s">
        <v>1806</v>
      </c>
      <c r="G80" s="473">
        <v>2000</v>
      </c>
      <c r="H80" s="470"/>
      <c r="I80" s="473">
        <v>2000</v>
      </c>
      <c r="J80" s="438"/>
      <c r="K80" s="438"/>
      <c r="L80" s="447"/>
      <c r="M80" s="471"/>
      <c r="N80" s="477" t="s">
        <v>2079</v>
      </c>
    </row>
    <row r="81" spans="1:14" ht="91.5" customHeight="1" x14ac:dyDescent="0.2">
      <c r="A81" s="235"/>
      <c r="B81" s="408" t="s">
        <v>2086</v>
      </c>
      <c r="C81" s="413" t="s">
        <v>1862</v>
      </c>
      <c r="D81" s="408" t="s">
        <v>2087</v>
      </c>
      <c r="E81" s="399">
        <v>2023</v>
      </c>
      <c r="F81" s="399" t="s">
        <v>1806</v>
      </c>
      <c r="G81" s="473">
        <v>3000</v>
      </c>
      <c r="H81" s="470"/>
      <c r="I81" s="473">
        <v>3000</v>
      </c>
      <c r="J81" s="438"/>
      <c r="K81" s="438"/>
      <c r="L81" s="447"/>
      <c r="M81" s="471"/>
      <c r="N81" s="477" t="s">
        <v>2079</v>
      </c>
    </row>
    <row r="82" spans="1:14" ht="139.5" customHeight="1" x14ac:dyDescent="0.2">
      <c r="A82" s="235"/>
      <c r="B82" s="408" t="s">
        <v>2088</v>
      </c>
      <c r="C82" s="408" t="s">
        <v>1862</v>
      </c>
      <c r="D82" s="408" t="s">
        <v>2090</v>
      </c>
      <c r="E82" s="413" t="s">
        <v>1770</v>
      </c>
      <c r="F82" s="399" t="s">
        <v>1806</v>
      </c>
      <c r="G82" s="473">
        <v>16000</v>
      </c>
      <c r="H82" s="477"/>
      <c r="I82" s="438"/>
      <c r="J82" s="473">
        <v>16000</v>
      </c>
      <c r="K82" s="438"/>
      <c r="L82" s="447"/>
      <c r="M82" s="447"/>
      <c r="N82" s="477" t="s">
        <v>2079</v>
      </c>
    </row>
    <row r="83" spans="1:14" ht="90.75" customHeight="1" x14ac:dyDescent="0.2">
      <c r="A83" s="235"/>
      <c r="B83" s="408" t="s">
        <v>2091</v>
      </c>
      <c r="C83" s="408" t="s">
        <v>1862</v>
      </c>
      <c r="D83" s="408" t="s">
        <v>2089</v>
      </c>
      <c r="E83" s="413" t="s">
        <v>1888</v>
      </c>
      <c r="F83" s="399" t="s">
        <v>1806</v>
      </c>
      <c r="G83" s="473">
        <v>13000</v>
      </c>
      <c r="H83" s="470"/>
      <c r="I83" s="446"/>
      <c r="J83" s="438"/>
      <c r="K83" s="473">
        <v>13000</v>
      </c>
      <c r="L83" s="447"/>
      <c r="M83" s="471"/>
      <c r="N83" s="477" t="s">
        <v>2079</v>
      </c>
    </row>
    <row r="84" spans="1:14" ht="59.25" customHeight="1" x14ac:dyDescent="0.2">
      <c r="A84" s="235"/>
      <c r="B84" s="408" t="s">
        <v>1884</v>
      </c>
      <c r="C84" s="408" t="s">
        <v>1862</v>
      </c>
      <c r="D84" s="408" t="s">
        <v>1885</v>
      </c>
      <c r="E84" s="413" t="s">
        <v>1888</v>
      </c>
      <c r="F84" s="399" t="s">
        <v>1806</v>
      </c>
      <c r="G84" s="473">
        <v>7000</v>
      </c>
      <c r="H84" s="477"/>
      <c r="I84" s="438"/>
      <c r="J84" s="438"/>
      <c r="K84" s="473">
        <v>7000</v>
      </c>
      <c r="L84" s="447"/>
      <c r="M84" s="447"/>
      <c r="N84" s="477" t="s">
        <v>2079</v>
      </c>
    </row>
    <row r="85" spans="1:14" ht="51.6" customHeight="1" x14ac:dyDescent="0.2">
      <c r="A85" s="235"/>
      <c r="B85" s="408" t="s">
        <v>2192</v>
      </c>
      <c r="C85" s="408" t="s">
        <v>1825</v>
      </c>
      <c r="D85" s="408" t="s">
        <v>2193</v>
      </c>
      <c r="E85" s="399">
        <v>2023</v>
      </c>
      <c r="F85" s="399" t="s">
        <v>2195</v>
      </c>
      <c r="G85" s="473">
        <v>250</v>
      </c>
      <c r="H85" s="470"/>
      <c r="I85" s="473">
        <v>250</v>
      </c>
      <c r="J85" s="438"/>
      <c r="K85" s="438"/>
      <c r="L85" s="447"/>
      <c r="M85" s="471"/>
      <c r="N85" s="477" t="s">
        <v>2194</v>
      </c>
    </row>
    <row r="86" spans="1:14" ht="102" customHeight="1" x14ac:dyDescent="0.2">
      <c r="A86" s="235"/>
      <c r="B86" s="408" t="s">
        <v>2196</v>
      </c>
      <c r="C86" s="408" t="s">
        <v>2197</v>
      </c>
      <c r="D86" s="408" t="s">
        <v>2198</v>
      </c>
      <c r="E86" s="413">
        <v>2023</v>
      </c>
      <c r="F86" s="399" t="s">
        <v>1806</v>
      </c>
      <c r="G86" s="473">
        <v>130</v>
      </c>
      <c r="H86" s="470"/>
      <c r="I86" s="473">
        <v>130</v>
      </c>
      <c r="J86" s="438"/>
      <c r="K86" s="438"/>
      <c r="L86" s="447"/>
      <c r="M86" s="471"/>
      <c r="N86" s="477" t="s">
        <v>2234</v>
      </c>
    </row>
    <row r="87" spans="1:14" ht="66" customHeight="1" x14ac:dyDescent="0.2">
      <c r="A87" s="235"/>
      <c r="B87" s="408" t="s">
        <v>2199</v>
      </c>
      <c r="C87" s="408" t="s">
        <v>2197</v>
      </c>
      <c r="D87" s="408" t="s">
        <v>2199</v>
      </c>
      <c r="E87" s="399">
        <v>2023</v>
      </c>
      <c r="F87" s="399" t="s">
        <v>1806</v>
      </c>
      <c r="G87" s="473">
        <v>40</v>
      </c>
      <c r="H87" s="473"/>
      <c r="I87" s="473">
        <v>40</v>
      </c>
      <c r="J87" s="473"/>
      <c r="K87" s="473"/>
      <c r="L87" s="447"/>
      <c r="M87" s="471"/>
      <c r="N87" s="399" t="s">
        <v>2079</v>
      </c>
    </row>
    <row r="88" spans="1:14" ht="74.25" customHeight="1" x14ac:dyDescent="0.2">
      <c r="A88" s="235"/>
      <c r="B88" s="408" t="s">
        <v>2200</v>
      </c>
      <c r="C88" s="408" t="s">
        <v>2197</v>
      </c>
      <c r="D88" s="408" t="s">
        <v>2200</v>
      </c>
      <c r="E88" s="399">
        <v>2025</v>
      </c>
      <c r="F88" s="399" t="s">
        <v>1806</v>
      </c>
      <c r="G88" s="473">
        <v>150</v>
      </c>
      <c r="H88" s="473"/>
      <c r="I88" s="473"/>
      <c r="J88" s="473"/>
      <c r="K88" s="473">
        <v>150</v>
      </c>
      <c r="L88" s="447"/>
      <c r="M88" s="471"/>
      <c r="N88" s="399" t="s">
        <v>2079</v>
      </c>
    </row>
    <row r="89" spans="1:14" ht="107.25" customHeight="1" x14ac:dyDescent="0.2">
      <c r="A89" s="235"/>
      <c r="B89" s="408" t="s">
        <v>2201</v>
      </c>
      <c r="C89" s="408" t="s">
        <v>2197</v>
      </c>
      <c r="D89" s="408" t="s">
        <v>2202</v>
      </c>
      <c r="E89" s="399" t="s">
        <v>1930</v>
      </c>
      <c r="F89" s="399" t="s">
        <v>1806</v>
      </c>
      <c r="G89" s="473">
        <v>800</v>
      </c>
      <c r="H89" s="473"/>
      <c r="I89" s="473">
        <v>500</v>
      </c>
      <c r="J89" s="473">
        <v>150</v>
      </c>
      <c r="K89" s="473">
        <v>150</v>
      </c>
      <c r="L89" s="447"/>
      <c r="M89" s="471"/>
      <c r="N89" s="399" t="s">
        <v>2079</v>
      </c>
    </row>
    <row r="90" spans="1:14" ht="98.25" customHeight="1" x14ac:dyDescent="0.2">
      <c r="A90" s="235"/>
      <c r="B90" s="408" t="s">
        <v>2203</v>
      </c>
      <c r="C90" s="408" t="s">
        <v>2197</v>
      </c>
      <c r="D90" s="452" t="s">
        <v>2204</v>
      </c>
      <c r="E90" s="399" t="s">
        <v>1930</v>
      </c>
      <c r="F90" s="399" t="s">
        <v>1806</v>
      </c>
      <c r="G90" s="473">
        <f>SUM(H90:K90)</f>
        <v>1540</v>
      </c>
      <c r="H90" s="368">
        <v>770</v>
      </c>
      <c r="I90" s="473">
        <v>270</v>
      </c>
      <c r="J90" s="473">
        <v>250</v>
      </c>
      <c r="K90" s="473">
        <v>250</v>
      </c>
      <c r="L90" s="447">
        <v>0</v>
      </c>
      <c r="M90" s="368">
        <v>770</v>
      </c>
      <c r="N90" s="399" t="s">
        <v>2079</v>
      </c>
    </row>
    <row r="91" spans="1:14" ht="76.5" customHeight="1" x14ac:dyDescent="0.2">
      <c r="A91" s="235"/>
      <c r="B91" s="408" t="s">
        <v>2221</v>
      </c>
      <c r="C91" s="408" t="s">
        <v>1750</v>
      </c>
      <c r="D91" s="412" t="s">
        <v>2222</v>
      </c>
      <c r="E91" s="399">
        <v>2025</v>
      </c>
      <c r="F91" s="478" t="s">
        <v>1806</v>
      </c>
      <c r="G91" s="473">
        <v>1000</v>
      </c>
      <c r="H91" s="473"/>
      <c r="I91" s="473"/>
      <c r="J91" s="473"/>
      <c r="K91" s="473">
        <v>1000</v>
      </c>
      <c r="L91" s="473"/>
      <c r="M91" s="473"/>
      <c r="N91" s="399" t="s">
        <v>2212</v>
      </c>
    </row>
    <row r="92" spans="1:14" ht="100.5" customHeight="1" x14ac:dyDescent="0.2">
      <c r="A92" s="235"/>
      <c r="B92" s="408" t="s">
        <v>2223</v>
      </c>
      <c r="C92" s="408" t="s">
        <v>1750</v>
      </c>
      <c r="D92" s="479" t="s">
        <v>2224</v>
      </c>
      <c r="E92" s="399">
        <v>2022</v>
      </c>
      <c r="F92" s="478" t="s">
        <v>1806</v>
      </c>
      <c r="G92" s="473">
        <v>500</v>
      </c>
      <c r="H92" s="368">
        <v>500</v>
      </c>
      <c r="I92" s="473"/>
      <c r="J92" s="473"/>
      <c r="K92" s="473"/>
      <c r="L92" s="473">
        <v>0</v>
      </c>
      <c r="M92" s="368">
        <v>500</v>
      </c>
      <c r="N92" s="399" t="s">
        <v>2212</v>
      </c>
    </row>
    <row r="93" spans="1:14" ht="89.25" customHeight="1" x14ac:dyDescent="0.2">
      <c r="A93" s="235"/>
      <c r="B93" s="408" t="s">
        <v>2225</v>
      </c>
      <c r="C93" s="408" t="s">
        <v>1750</v>
      </c>
      <c r="D93" s="408" t="s">
        <v>2226</v>
      </c>
      <c r="E93" s="399" t="s">
        <v>771</v>
      </c>
      <c r="F93" s="478" t="s">
        <v>1806</v>
      </c>
      <c r="G93" s="473">
        <v>1500</v>
      </c>
      <c r="H93" s="368">
        <v>750</v>
      </c>
      <c r="I93" s="473">
        <v>750</v>
      </c>
      <c r="J93" s="438"/>
      <c r="K93" s="438"/>
      <c r="L93" s="473">
        <v>0</v>
      </c>
      <c r="M93" s="368">
        <v>750</v>
      </c>
      <c r="N93" s="399" t="s">
        <v>2227</v>
      </c>
    </row>
    <row r="94" spans="1:14" ht="100.5" customHeight="1" x14ac:dyDescent="0.2">
      <c r="A94" s="235"/>
      <c r="B94" s="408" t="s">
        <v>2228</v>
      </c>
      <c r="C94" s="408" t="s">
        <v>1750</v>
      </c>
      <c r="D94" s="408" t="s">
        <v>2229</v>
      </c>
      <c r="E94" s="399" t="s">
        <v>1789</v>
      </c>
      <c r="F94" s="478" t="s">
        <v>1806</v>
      </c>
      <c r="G94" s="473">
        <v>1113</v>
      </c>
      <c r="H94" s="473"/>
      <c r="I94" s="473"/>
      <c r="J94" s="473"/>
      <c r="K94" s="473">
        <v>1113</v>
      </c>
      <c r="L94" s="447"/>
      <c r="M94" s="471"/>
      <c r="N94" s="399" t="s">
        <v>2079</v>
      </c>
    </row>
    <row r="95" spans="1:14" ht="87.75" customHeight="1" x14ac:dyDescent="0.2">
      <c r="A95" s="235"/>
      <c r="B95" s="408" t="s">
        <v>2230</v>
      </c>
      <c r="C95" s="408" t="s">
        <v>1750</v>
      </c>
      <c r="D95" s="408" t="s">
        <v>2231</v>
      </c>
      <c r="E95" s="399" t="s">
        <v>861</v>
      </c>
      <c r="F95" s="478" t="s">
        <v>1806</v>
      </c>
      <c r="G95" s="473">
        <v>1950</v>
      </c>
      <c r="H95" s="444"/>
      <c r="I95" s="473">
        <v>975</v>
      </c>
      <c r="J95" s="473">
        <v>975</v>
      </c>
      <c r="K95" s="438"/>
      <c r="L95" s="447"/>
      <c r="M95" s="473"/>
      <c r="N95" s="399" t="s">
        <v>2079</v>
      </c>
    </row>
    <row r="96" spans="1:14" ht="102.75" customHeight="1" x14ac:dyDescent="0.2">
      <c r="A96" s="235"/>
      <c r="B96" s="408" t="s">
        <v>2232</v>
      </c>
      <c r="C96" s="408" t="s">
        <v>1750</v>
      </c>
      <c r="D96" s="408" t="s">
        <v>2233</v>
      </c>
      <c r="E96" s="399">
        <v>2025</v>
      </c>
      <c r="F96" s="478" t="s">
        <v>1806</v>
      </c>
      <c r="G96" s="473">
        <v>1000</v>
      </c>
      <c r="H96" s="473"/>
      <c r="I96" s="473"/>
      <c r="J96" s="473"/>
      <c r="K96" s="473">
        <v>1000</v>
      </c>
      <c r="L96" s="473"/>
      <c r="M96" s="471"/>
      <c r="N96" s="399" t="s">
        <v>2079</v>
      </c>
    </row>
    <row r="97" spans="1:14" ht="51.6" customHeight="1" x14ac:dyDescent="0.2">
      <c r="A97" s="235"/>
      <c r="B97" s="408" t="s">
        <v>2240</v>
      </c>
      <c r="C97" s="408" t="s">
        <v>1825</v>
      </c>
      <c r="D97" s="480" t="s">
        <v>2241</v>
      </c>
      <c r="E97" s="399" t="s">
        <v>1770</v>
      </c>
      <c r="F97" s="478" t="s">
        <v>1807</v>
      </c>
      <c r="G97" s="473">
        <v>2000</v>
      </c>
      <c r="H97" s="473"/>
      <c r="I97" s="473">
        <v>1000</v>
      </c>
      <c r="J97" s="473">
        <v>1000</v>
      </c>
      <c r="K97" s="438"/>
      <c r="L97" s="447"/>
      <c r="M97" s="471"/>
      <c r="N97" s="399" t="s">
        <v>2315</v>
      </c>
    </row>
    <row r="98" spans="1:14" ht="51.6" customHeight="1" x14ac:dyDescent="0.2">
      <c r="A98" s="235"/>
      <c r="B98" s="408" t="s">
        <v>2242</v>
      </c>
      <c r="C98" s="408" t="s">
        <v>1825</v>
      </c>
      <c r="D98" s="408" t="s">
        <v>2242</v>
      </c>
      <c r="E98" s="399" t="s">
        <v>1888</v>
      </c>
      <c r="F98" s="478" t="s">
        <v>1807</v>
      </c>
      <c r="G98" s="473">
        <v>1500</v>
      </c>
      <c r="H98" s="473"/>
      <c r="I98" s="473"/>
      <c r="J98" s="473">
        <v>1000</v>
      </c>
      <c r="K98" s="473">
        <v>500</v>
      </c>
      <c r="L98" s="473"/>
      <c r="M98" s="473"/>
      <c r="N98" s="399" t="s">
        <v>2315</v>
      </c>
    </row>
    <row r="99" spans="1:14" ht="51.6" customHeight="1" x14ac:dyDescent="0.2">
      <c r="A99" s="235"/>
      <c r="B99" s="408" t="s">
        <v>2243</v>
      </c>
      <c r="C99" s="408" t="s">
        <v>1825</v>
      </c>
      <c r="D99" s="408" t="s">
        <v>2244</v>
      </c>
      <c r="E99" s="399" t="s">
        <v>2245</v>
      </c>
      <c r="F99" s="478" t="s">
        <v>1806</v>
      </c>
      <c r="G99" s="473">
        <v>250</v>
      </c>
      <c r="H99" s="473"/>
      <c r="I99" s="473"/>
      <c r="J99" s="473">
        <v>250</v>
      </c>
      <c r="K99" s="438"/>
      <c r="L99" s="447"/>
      <c r="M99" s="471"/>
      <c r="N99" s="399" t="s">
        <v>2079</v>
      </c>
    </row>
    <row r="100" spans="1:14" ht="52.5" customHeight="1" x14ac:dyDescent="0.2">
      <c r="A100" s="235"/>
      <c r="B100" s="408" t="s">
        <v>2246</v>
      </c>
      <c r="C100" s="408" t="s">
        <v>1825</v>
      </c>
      <c r="D100" s="408" t="s">
        <v>2244</v>
      </c>
      <c r="E100" s="399" t="s">
        <v>2245</v>
      </c>
      <c r="F100" s="478" t="s">
        <v>1806</v>
      </c>
      <c r="G100" s="473">
        <v>250</v>
      </c>
      <c r="H100" s="473"/>
      <c r="I100" s="473"/>
      <c r="J100" s="473">
        <v>250</v>
      </c>
      <c r="K100" s="438"/>
      <c r="L100" s="447"/>
      <c r="M100" s="471"/>
      <c r="N100" s="399" t="s">
        <v>2079</v>
      </c>
    </row>
    <row r="101" spans="1:14" ht="51.6" customHeight="1" x14ac:dyDescent="0.2">
      <c r="A101" s="235"/>
      <c r="B101" s="408" t="s">
        <v>2247</v>
      </c>
      <c r="C101" s="408" t="s">
        <v>1825</v>
      </c>
      <c r="D101" s="408" t="s">
        <v>2248</v>
      </c>
      <c r="E101" s="399" t="s">
        <v>1888</v>
      </c>
      <c r="F101" s="478" t="s">
        <v>1806</v>
      </c>
      <c r="G101" s="473">
        <v>2000</v>
      </c>
      <c r="H101" s="473"/>
      <c r="I101" s="473"/>
      <c r="J101" s="473">
        <v>2000</v>
      </c>
      <c r="K101" s="438"/>
      <c r="L101" s="447"/>
      <c r="M101" s="471"/>
      <c r="N101" s="399" t="s">
        <v>2079</v>
      </c>
    </row>
    <row r="102" spans="1:14" ht="69.75" customHeight="1" x14ac:dyDescent="0.2">
      <c r="A102" s="235"/>
      <c r="B102" s="408" t="s">
        <v>2253</v>
      </c>
      <c r="C102" s="408" t="s">
        <v>1825</v>
      </c>
      <c r="D102" s="408" t="s">
        <v>2249</v>
      </c>
      <c r="E102" s="399" t="s">
        <v>1770</v>
      </c>
      <c r="F102" s="478" t="s">
        <v>1806</v>
      </c>
      <c r="G102" s="473">
        <v>1500</v>
      </c>
      <c r="H102" s="473"/>
      <c r="I102" s="473">
        <v>1500</v>
      </c>
      <c r="J102" s="438"/>
      <c r="K102" s="438"/>
      <c r="L102" s="447"/>
      <c r="M102" s="471"/>
      <c r="N102" s="399" t="s">
        <v>2079</v>
      </c>
    </row>
    <row r="103" spans="1:14" ht="72.75" customHeight="1" x14ac:dyDescent="0.2">
      <c r="A103" s="235"/>
      <c r="B103" s="408" t="s">
        <v>2252</v>
      </c>
      <c r="C103" s="408" t="s">
        <v>1825</v>
      </c>
      <c r="D103" s="408" t="s">
        <v>2250</v>
      </c>
      <c r="E103" s="399" t="s">
        <v>1888</v>
      </c>
      <c r="F103" s="478" t="s">
        <v>1806</v>
      </c>
      <c r="G103" s="473">
        <v>200</v>
      </c>
      <c r="H103" s="473"/>
      <c r="I103" s="473"/>
      <c r="J103" s="473">
        <v>200</v>
      </c>
      <c r="K103" s="473"/>
      <c r="L103" s="447"/>
      <c r="M103" s="471"/>
      <c r="N103" s="399" t="s">
        <v>2079</v>
      </c>
    </row>
    <row r="104" spans="1:14" ht="78" customHeight="1" x14ac:dyDescent="0.2">
      <c r="A104" s="235"/>
      <c r="B104" s="408" t="s">
        <v>2256</v>
      </c>
      <c r="C104" s="408" t="s">
        <v>1825</v>
      </c>
      <c r="D104" s="408" t="s">
        <v>2251</v>
      </c>
      <c r="E104" s="399" t="s">
        <v>1930</v>
      </c>
      <c r="F104" s="478" t="s">
        <v>1806</v>
      </c>
      <c r="G104" s="473">
        <v>300</v>
      </c>
      <c r="H104" s="473"/>
      <c r="I104" s="473">
        <v>100</v>
      </c>
      <c r="J104" s="473">
        <v>100</v>
      </c>
      <c r="K104" s="473">
        <v>100</v>
      </c>
      <c r="L104" s="447"/>
      <c r="M104" s="471"/>
      <c r="N104" s="399" t="s">
        <v>2079</v>
      </c>
    </row>
    <row r="105" spans="1:14" ht="74.25" customHeight="1" x14ac:dyDescent="0.2">
      <c r="A105" s="235"/>
      <c r="B105" s="408" t="s">
        <v>2257</v>
      </c>
      <c r="C105" s="408" t="s">
        <v>2258</v>
      </c>
      <c r="D105" s="408" t="s">
        <v>2259</v>
      </c>
      <c r="E105" s="399">
        <v>2023</v>
      </c>
      <c r="F105" s="478" t="s">
        <v>1806</v>
      </c>
      <c r="G105" s="473">
        <v>300</v>
      </c>
      <c r="H105" s="473"/>
      <c r="I105" s="473">
        <v>300</v>
      </c>
      <c r="J105" s="473"/>
      <c r="K105" s="438"/>
      <c r="L105" s="447"/>
      <c r="M105" s="471"/>
      <c r="N105" s="399" t="s">
        <v>2264</v>
      </c>
    </row>
    <row r="106" spans="1:14" ht="95.25" customHeight="1" x14ac:dyDescent="0.2">
      <c r="A106" s="235"/>
      <c r="B106" s="408" t="s">
        <v>2260</v>
      </c>
      <c r="C106" s="408" t="s">
        <v>2261</v>
      </c>
      <c r="D106" s="408" t="s">
        <v>2262</v>
      </c>
      <c r="E106" s="399">
        <v>2022</v>
      </c>
      <c r="F106" s="478" t="s">
        <v>1806</v>
      </c>
      <c r="G106" s="481">
        <v>250.2</v>
      </c>
      <c r="H106" s="485">
        <v>250.2</v>
      </c>
      <c r="I106" s="481"/>
      <c r="J106" s="481"/>
      <c r="K106" s="481"/>
      <c r="L106" s="473">
        <v>0</v>
      </c>
      <c r="M106" s="485">
        <v>250.2</v>
      </c>
      <c r="N106" s="399" t="s">
        <v>2263</v>
      </c>
    </row>
    <row r="107" spans="1:14" ht="51.6" customHeight="1" x14ac:dyDescent="0.2">
      <c r="A107" s="235"/>
      <c r="B107" s="408" t="s">
        <v>2265</v>
      </c>
      <c r="C107" s="408" t="s">
        <v>2258</v>
      </c>
      <c r="D107" s="408" t="s">
        <v>2266</v>
      </c>
      <c r="E107" s="399">
        <v>2023</v>
      </c>
      <c r="F107" s="478" t="s">
        <v>1806</v>
      </c>
      <c r="G107" s="473">
        <v>500</v>
      </c>
      <c r="H107" s="473"/>
      <c r="I107" s="473">
        <v>500</v>
      </c>
      <c r="J107" s="438"/>
      <c r="K107" s="438"/>
      <c r="L107" s="447"/>
      <c r="M107" s="471"/>
      <c r="N107" s="399" t="s">
        <v>2316</v>
      </c>
    </row>
    <row r="108" spans="1:14" ht="51.6" customHeight="1" x14ac:dyDescent="0.2">
      <c r="A108" s="235"/>
      <c r="B108" s="408" t="s">
        <v>2267</v>
      </c>
      <c r="C108" s="408" t="s">
        <v>2258</v>
      </c>
      <c r="D108" s="408" t="s">
        <v>2268</v>
      </c>
      <c r="E108" s="399">
        <v>2023</v>
      </c>
      <c r="F108" s="478" t="s">
        <v>1806</v>
      </c>
      <c r="G108" s="481">
        <v>257.39999999999998</v>
      </c>
      <c r="H108" s="481"/>
      <c r="I108" s="481">
        <v>257.39999999999998</v>
      </c>
      <c r="J108" s="438"/>
      <c r="K108" s="438"/>
      <c r="L108" s="447"/>
      <c r="M108" s="471"/>
      <c r="N108" s="399" t="s">
        <v>2269</v>
      </c>
    </row>
    <row r="109" spans="1:14" ht="101.25" customHeight="1" x14ac:dyDescent="0.2">
      <c r="A109" s="235"/>
      <c r="B109" s="408" t="s">
        <v>2270</v>
      </c>
      <c r="C109" s="408" t="s">
        <v>2271</v>
      </c>
      <c r="D109" s="408" t="s">
        <v>2272</v>
      </c>
      <c r="E109" s="399">
        <v>2022</v>
      </c>
      <c r="F109" s="478" t="s">
        <v>1806</v>
      </c>
      <c r="G109" s="473">
        <v>198</v>
      </c>
      <c r="H109" s="473">
        <v>198</v>
      </c>
      <c r="I109" s="473">
        <v>10</v>
      </c>
      <c r="J109" s="473">
        <v>50</v>
      </c>
      <c r="K109" s="473">
        <v>60</v>
      </c>
      <c r="L109" s="473">
        <v>198</v>
      </c>
      <c r="M109" s="473"/>
      <c r="N109" s="399" t="s">
        <v>2313</v>
      </c>
    </row>
    <row r="110" spans="1:14" ht="92.25" customHeight="1" x14ac:dyDescent="0.2">
      <c r="A110" s="235"/>
      <c r="B110" s="408" t="s">
        <v>2273</v>
      </c>
      <c r="C110" s="408" t="s">
        <v>2271</v>
      </c>
      <c r="D110" s="408" t="s">
        <v>2273</v>
      </c>
      <c r="E110" s="399">
        <v>2023</v>
      </c>
      <c r="F110" s="478" t="s">
        <v>1806</v>
      </c>
      <c r="G110" s="473">
        <v>200</v>
      </c>
      <c r="H110" s="473"/>
      <c r="I110" s="473">
        <v>200</v>
      </c>
      <c r="J110" s="438"/>
      <c r="K110" s="438"/>
      <c r="L110" s="447"/>
      <c r="M110" s="471"/>
      <c r="N110" s="399" t="s">
        <v>2313</v>
      </c>
    </row>
    <row r="111" spans="1:14" ht="92.25" customHeight="1" x14ac:dyDescent="0.25">
      <c r="A111" s="235"/>
      <c r="B111" s="484" t="s">
        <v>1891</v>
      </c>
      <c r="C111" s="413" t="s">
        <v>1892</v>
      </c>
      <c r="D111" s="482" t="s">
        <v>1893</v>
      </c>
      <c r="E111" s="399" t="s">
        <v>1930</v>
      </c>
      <c r="F111" s="483" t="s">
        <v>1889</v>
      </c>
      <c r="G111" s="473">
        <v>1500</v>
      </c>
      <c r="H111" s="473"/>
      <c r="I111" s="473">
        <v>500</v>
      </c>
      <c r="J111" s="473">
        <v>500</v>
      </c>
      <c r="K111" s="473">
        <v>500</v>
      </c>
      <c r="L111" s="475"/>
      <c r="M111" s="475"/>
      <c r="N111" s="399" t="s">
        <v>1890</v>
      </c>
    </row>
    <row r="112" spans="1:14" ht="29.25" customHeight="1" x14ac:dyDescent="0.25">
      <c r="A112" s="235"/>
      <c r="B112" s="487" t="s">
        <v>2296</v>
      </c>
      <c r="C112" s="413"/>
      <c r="D112" s="486"/>
      <c r="E112" s="399"/>
      <c r="F112" s="469"/>
      <c r="G112" s="492">
        <f>SUM(G113:G126)</f>
        <v>30150</v>
      </c>
      <c r="H112" s="492">
        <f t="shared" ref="H112:M112" si="5">SUM(H113:H126)</f>
        <v>1397</v>
      </c>
      <c r="I112" s="492">
        <f t="shared" si="5"/>
        <v>15828</v>
      </c>
      <c r="J112" s="492">
        <f t="shared" si="5"/>
        <v>11321</v>
      </c>
      <c r="K112" s="492">
        <f t="shared" si="5"/>
        <v>1604</v>
      </c>
      <c r="L112" s="492">
        <f t="shared" si="5"/>
        <v>20</v>
      </c>
      <c r="M112" s="492">
        <f t="shared" si="5"/>
        <v>1377</v>
      </c>
      <c r="N112" s="399"/>
    </row>
    <row r="113" spans="1:14" ht="81" customHeight="1" x14ac:dyDescent="0.2">
      <c r="A113" s="307"/>
      <c r="B113" s="131" t="s">
        <v>1915</v>
      </c>
      <c r="C113" s="191" t="s">
        <v>1921</v>
      </c>
      <c r="D113" s="323" t="s">
        <v>1914</v>
      </c>
      <c r="E113" s="94" t="s">
        <v>1770</v>
      </c>
      <c r="F113" s="318" t="s">
        <v>1742</v>
      </c>
      <c r="G113" s="150">
        <v>8864</v>
      </c>
      <c r="H113" s="297"/>
      <c r="I113" s="150">
        <v>4432</v>
      </c>
      <c r="J113" s="150">
        <v>4432</v>
      </c>
      <c r="K113" s="235"/>
      <c r="L113" s="327"/>
      <c r="M113" s="327"/>
      <c r="N113" s="24" t="s">
        <v>1942</v>
      </c>
    </row>
    <row r="114" spans="1:14" ht="81" customHeight="1" x14ac:dyDescent="0.25">
      <c r="A114" s="307"/>
      <c r="B114" s="131" t="s">
        <v>1918</v>
      </c>
      <c r="C114" s="191" t="s">
        <v>1921</v>
      </c>
      <c r="D114" s="323" t="s">
        <v>1917</v>
      </c>
      <c r="E114" s="94" t="s">
        <v>1770</v>
      </c>
      <c r="F114" s="319" t="s">
        <v>1742</v>
      </c>
      <c r="G114" s="150">
        <v>3800</v>
      </c>
      <c r="H114" s="297"/>
      <c r="I114" s="150">
        <v>1900</v>
      </c>
      <c r="J114" s="150">
        <v>1900</v>
      </c>
      <c r="K114" s="394"/>
      <c r="L114" s="354"/>
      <c r="M114" s="354"/>
      <c r="N114" s="24" t="s">
        <v>1942</v>
      </c>
    </row>
    <row r="115" spans="1:14" ht="81" customHeight="1" x14ac:dyDescent="0.25">
      <c r="A115" s="307"/>
      <c r="B115" s="131" t="s">
        <v>1924</v>
      </c>
      <c r="C115" s="191" t="s">
        <v>1921</v>
      </c>
      <c r="D115" s="304" t="s">
        <v>1923</v>
      </c>
      <c r="E115" s="94">
        <v>2023</v>
      </c>
      <c r="F115" s="319" t="s">
        <v>1742</v>
      </c>
      <c r="G115" s="150">
        <v>4144</v>
      </c>
      <c r="H115" s="297"/>
      <c r="I115" s="150">
        <v>4144</v>
      </c>
      <c r="J115" s="394"/>
      <c r="K115" s="394"/>
      <c r="L115" s="354"/>
      <c r="M115" s="354"/>
      <c r="N115" s="24" t="s">
        <v>1942</v>
      </c>
    </row>
    <row r="116" spans="1:14" ht="147" customHeight="1" x14ac:dyDescent="0.2">
      <c r="A116" s="307"/>
      <c r="B116" s="131" t="s">
        <v>1927</v>
      </c>
      <c r="C116" s="191" t="s">
        <v>1921</v>
      </c>
      <c r="D116" s="323" t="s">
        <v>1926</v>
      </c>
      <c r="E116" s="94" t="s">
        <v>1770</v>
      </c>
      <c r="F116" s="318" t="s">
        <v>1742</v>
      </c>
      <c r="G116" s="150">
        <v>2821</v>
      </c>
      <c r="H116" s="297"/>
      <c r="I116" s="150">
        <v>1420</v>
      </c>
      <c r="J116" s="150">
        <v>1401</v>
      </c>
      <c r="K116" s="394"/>
      <c r="L116" s="327"/>
      <c r="M116" s="327"/>
      <c r="N116" s="24" t="s">
        <v>1942</v>
      </c>
    </row>
    <row r="117" spans="1:14" ht="157.5" customHeight="1" x14ac:dyDescent="0.2">
      <c r="A117" s="307"/>
      <c r="B117" s="131" t="s">
        <v>1931</v>
      </c>
      <c r="C117" s="191" t="s">
        <v>1921</v>
      </c>
      <c r="D117" s="323" t="s">
        <v>1929</v>
      </c>
      <c r="E117" s="94" t="s">
        <v>1930</v>
      </c>
      <c r="F117" s="318" t="s">
        <v>1742</v>
      </c>
      <c r="G117" s="150">
        <v>4584</v>
      </c>
      <c r="H117" s="297"/>
      <c r="I117" s="150">
        <v>1600</v>
      </c>
      <c r="J117" s="150">
        <v>1600</v>
      </c>
      <c r="K117" s="150">
        <v>1384</v>
      </c>
      <c r="L117" s="327"/>
      <c r="M117" s="327"/>
      <c r="N117" s="24" t="s">
        <v>1942</v>
      </c>
    </row>
    <row r="118" spans="1:14" ht="81" customHeight="1" x14ac:dyDescent="0.25">
      <c r="A118" s="307"/>
      <c r="B118" s="131" t="s">
        <v>1934</v>
      </c>
      <c r="C118" s="191" t="s">
        <v>1921</v>
      </c>
      <c r="D118" s="323" t="s">
        <v>1933</v>
      </c>
      <c r="E118" s="94" t="s">
        <v>1770</v>
      </c>
      <c r="F118" s="318" t="s">
        <v>1742</v>
      </c>
      <c r="G118" s="150">
        <v>3568</v>
      </c>
      <c r="H118" s="297"/>
      <c r="I118" s="150">
        <v>1800</v>
      </c>
      <c r="J118" s="150">
        <v>1768</v>
      </c>
      <c r="K118" s="394"/>
      <c r="L118" s="354"/>
      <c r="M118" s="327"/>
      <c r="N118" s="24" t="s">
        <v>1942</v>
      </c>
    </row>
    <row r="119" spans="1:14" ht="81" customHeight="1" x14ac:dyDescent="0.2">
      <c r="A119" s="235"/>
      <c r="B119" s="412" t="s">
        <v>1990</v>
      </c>
      <c r="C119" s="412" t="s">
        <v>1740</v>
      </c>
      <c r="D119" s="412" t="s">
        <v>1991</v>
      </c>
      <c r="E119" s="412" t="s">
        <v>1930</v>
      </c>
      <c r="F119" s="489" t="s">
        <v>1742</v>
      </c>
      <c r="G119" s="445">
        <v>600</v>
      </c>
      <c r="H119" s="470"/>
      <c r="I119" s="474">
        <v>200</v>
      </c>
      <c r="J119" s="474">
        <v>200</v>
      </c>
      <c r="K119" s="474">
        <v>200</v>
      </c>
      <c r="L119" s="447"/>
      <c r="M119" s="471"/>
      <c r="N119" s="399" t="s">
        <v>2317</v>
      </c>
    </row>
    <row r="120" spans="1:14" ht="81" customHeight="1" x14ac:dyDescent="0.2">
      <c r="A120" s="235"/>
      <c r="B120" s="412" t="s">
        <v>1733</v>
      </c>
      <c r="C120" s="413" t="s">
        <v>1734</v>
      </c>
      <c r="D120" s="472" t="s">
        <v>1735</v>
      </c>
      <c r="E120" s="399">
        <v>2022</v>
      </c>
      <c r="F120" s="448" t="s">
        <v>1742</v>
      </c>
      <c r="G120" s="474">
        <v>450</v>
      </c>
      <c r="H120" s="369">
        <v>450</v>
      </c>
      <c r="I120" s="438"/>
      <c r="J120" s="438"/>
      <c r="K120" s="438"/>
      <c r="L120" s="475"/>
      <c r="M120" s="369">
        <v>450</v>
      </c>
      <c r="N120" s="399" t="s">
        <v>1887</v>
      </c>
    </row>
    <row r="121" spans="1:14" ht="81" customHeight="1" x14ac:dyDescent="0.2">
      <c r="A121" s="235"/>
      <c r="B121" s="408" t="s">
        <v>2004</v>
      </c>
      <c r="C121" s="412" t="s">
        <v>1734</v>
      </c>
      <c r="D121" s="412" t="s">
        <v>2005</v>
      </c>
      <c r="E121" s="413">
        <v>2023</v>
      </c>
      <c r="F121" s="489" t="s">
        <v>1742</v>
      </c>
      <c r="G121" s="445">
        <v>150</v>
      </c>
      <c r="H121" s="470"/>
      <c r="I121" s="474">
        <v>150</v>
      </c>
      <c r="J121" s="474"/>
      <c r="K121" s="474"/>
      <c r="L121" s="447"/>
      <c r="M121" s="471"/>
      <c r="N121" s="399" t="s">
        <v>2006</v>
      </c>
    </row>
    <row r="122" spans="1:14" ht="94.5" customHeight="1" x14ac:dyDescent="0.2">
      <c r="A122" s="235"/>
      <c r="B122" s="408" t="s">
        <v>2007</v>
      </c>
      <c r="C122" s="412" t="s">
        <v>1734</v>
      </c>
      <c r="D122" s="412" t="s">
        <v>2008</v>
      </c>
      <c r="E122" s="413">
        <v>2023</v>
      </c>
      <c r="F122" s="489" t="s">
        <v>1742</v>
      </c>
      <c r="G122" s="445">
        <v>162</v>
      </c>
      <c r="H122" s="470"/>
      <c r="I122" s="445">
        <v>162</v>
      </c>
      <c r="J122" s="474"/>
      <c r="K122" s="474"/>
      <c r="L122" s="447"/>
      <c r="M122" s="471"/>
      <c r="N122" s="399" t="s">
        <v>2009</v>
      </c>
    </row>
    <row r="123" spans="1:14" ht="84.75" customHeight="1" x14ac:dyDescent="0.2">
      <c r="A123" s="235"/>
      <c r="B123" s="408" t="s">
        <v>2045</v>
      </c>
      <c r="C123" s="408" t="s">
        <v>1731</v>
      </c>
      <c r="D123" s="408" t="s">
        <v>2046</v>
      </c>
      <c r="E123" s="413">
        <v>2022</v>
      </c>
      <c r="F123" s="489" t="s">
        <v>1742</v>
      </c>
      <c r="G123" s="445">
        <v>162</v>
      </c>
      <c r="H123" s="371">
        <v>162</v>
      </c>
      <c r="I123" s="446"/>
      <c r="J123" s="438"/>
      <c r="K123" s="438"/>
      <c r="L123" s="447"/>
      <c r="M123" s="371">
        <v>162</v>
      </c>
      <c r="N123" s="399" t="s">
        <v>2036</v>
      </c>
    </row>
    <row r="124" spans="1:14" ht="93" customHeight="1" x14ac:dyDescent="0.2">
      <c r="A124" s="235"/>
      <c r="B124" s="476" t="s">
        <v>2297</v>
      </c>
      <c r="C124" s="408" t="s">
        <v>2053</v>
      </c>
      <c r="D124" s="408" t="s">
        <v>2054</v>
      </c>
      <c r="E124" s="399">
        <v>2022</v>
      </c>
      <c r="F124" s="489" t="s">
        <v>1742</v>
      </c>
      <c r="G124" s="445">
        <f>95+90+95+97+95+93</f>
        <v>565</v>
      </c>
      <c r="H124" s="371">
        <f>95+90+95+97+95+93</f>
        <v>565</v>
      </c>
      <c r="I124" s="446"/>
      <c r="J124" s="438"/>
      <c r="K124" s="438"/>
      <c r="L124" s="447"/>
      <c r="M124" s="371">
        <f>95+90+95+97+95+93</f>
        <v>565</v>
      </c>
      <c r="N124" s="399" t="s">
        <v>2036</v>
      </c>
    </row>
    <row r="125" spans="1:14" ht="94.5" customHeight="1" x14ac:dyDescent="0.2">
      <c r="A125" s="235"/>
      <c r="B125" s="490" t="s">
        <v>2059</v>
      </c>
      <c r="C125" s="408" t="s">
        <v>2060</v>
      </c>
      <c r="D125" s="490" t="s">
        <v>2061</v>
      </c>
      <c r="E125" s="491">
        <v>2022</v>
      </c>
      <c r="F125" s="489" t="s">
        <v>1742</v>
      </c>
      <c r="G125" s="445">
        <v>200</v>
      </c>
      <c r="H125" s="329">
        <v>200</v>
      </c>
      <c r="I125" s="446"/>
      <c r="J125" s="438"/>
      <c r="K125" s="438"/>
      <c r="L125" s="447"/>
      <c r="M125" s="329">
        <v>200</v>
      </c>
      <c r="N125" s="399" t="s">
        <v>2036</v>
      </c>
    </row>
    <row r="126" spans="1:14" ht="84" customHeight="1" x14ac:dyDescent="0.2">
      <c r="A126" s="235"/>
      <c r="B126" s="408" t="s">
        <v>2062</v>
      </c>
      <c r="C126" s="408" t="s">
        <v>2063</v>
      </c>
      <c r="D126" s="408" t="s">
        <v>2064</v>
      </c>
      <c r="E126" s="399" t="s">
        <v>1789</v>
      </c>
      <c r="F126" s="489" t="s">
        <v>1742</v>
      </c>
      <c r="G126" s="445">
        <v>80</v>
      </c>
      <c r="H126" s="329">
        <v>20</v>
      </c>
      <c r="I126" s="470">
        <v>20</v>
      </c>
      <c r="J126" s="470">
        <v>20</v>
      </c>
      <c r="K126" s="470">
        <v>20</v>
      </c>
      <c r="L126" s="447">
        <v>20</v>
      </c>
      <c r="M126" s="471"/>
      <c r="N126" s="399" t="s">
        <v>2036</v>
      </c>
    </row>
    <row r="127" spans="1:14" ht="63" x14ac:dyDescent="0.2">
      <c r="A127" s="525" t="s">
        <v>8</v>
      </c>
      <c r="B127" s="524" t="s">
        <v>2312</v>
      </c>
      <c r="C127" s="191"/>
      <c r="D127" s="105"/>
      <c r="E127" s="94"/>
      <c r="F127" s="266"/>
      <c r="G127" s="94"/>
      <c r="H127" s="223"/>
      <c r="I127" s="94"/>
      <c r="J127" s="94"/>
      <c r="K127" s="94"/>
      <c r="L127" s="270"/>
      <c r="M127" s="270"/>
      <c r="N127" s="322"/>
    </row>
    <row r="128" spans="1:14" ht="47.25" x14ac:dyDescent="0.2">
      <c r="A128" s="235"/>
      <c r="B128" s="131" t="s">
        <v>1730</v>
      </c>
      <c r="C128" s="191" t="s">
        <v>1731</v>
      </c>
      <c r="D128" s="105" t="s">
        <v>1732</v>
      </c>
      <c r="E128" s="94">
        <v>2022</v>
      </c>
      <c r="F128" s="448" t="s">
        <v>2286</v>
      </c>
      <c r="G128" s="288" t="s">
        <v>1743</v>
      </c>
      <c r="H128" s="287"/>
      <c r="I128" s="235"/>
      <c r="J128" s="235"/>
      <c r="K128" s="235"/>
      <c r="L128" s="327"/>
      <c r="M128" s="327"/>
      <c r="N128" s="24" t="s">
        <v>1887</v>
      </c>
    </row>
    <row r="129" spans="1:14" ht="31.5" x14ac:dyDescent="0.2">
      <c r="A129" s="235"/>
      <c r="B129" s="131" t="s">
        <v>1736</v>
      </c>
      <c r="C129" s="191" t="s">
        <v>1737</v>
      </c>
      <c r="D129" s="93" t="s">
        <v>1738</v>
      </c>
      <c r="E129" s="94">
        <v>2022</v>
      </c>
      <c r="F129" s="316" t="s">
        <v>1742</v>
      </c>
      <c r="G129" s="288" t="s">
        <v>1743</v>
      </c>
      <c r="H129" s="287"/>
      <c r="I129" s="235"/>
      <c r="J129" s="235"/>
      <c r="K129" s="235"/>
      <c r="L129" s="327"/>
      <c r="M129" s="327"/>
      <c r="N129" s="24" t="s">
        <v>1887</v>
      </c>
    </row>
    <row r="130" spans="1:14" ht="89.25" customHeight="1" x14ac:dyDescent="0.2">
      <c r="A130" s="235"/>
      <c r="B130" s="348" t="s">
        <v>1821</v>
      </c>
      <c r="C130" s="349" t="s">
        <v>1746</v>
      </c>
      <c r="D130" s="280" t="s">
        <v>1822</v>
      </c>
      <c r="E130" s="151">
        <v>2022</v>
      </c>
      <c r="F130" s="270" t="s">
        <v>1823</v>
      </c>
      <c r="G130" s="288" t="s">
        <v>1743</v>
      </c>
      <c r="H130" s="286"/>
      <c r="I130" s="235"/>
      <c r="J130" s="235"/>
      <c r="K130" s="235"/>
      <c r="L130" s="327"/>
      <c r="M130" s="327"/>
      <c r="N130" s="144" t="s">
        <v>1955</v>
      </c>
    </row>
    <row r="131" spans="1:14" ht="133.5" customHeight="1" x14ac:dyDescent="0.2">
      <c r="B131" s="348" t="s">
        <v>1851</v>
      </c>
      <c r="C131" s="349" t="s">
        <v>1852</v>
      </c>
      <c r="D131" s="324" t="s">
        <v>1853</v>
      </c>
      <c r="E131" s="120">
        <v>2022</v>
      </c>
      <c r="F131" s="24" t="s">
        <v>1854</v>
      </c>
      <c r="G131" s="288" t="s">
        <v>1743</v>
      </c>
      <c r="H131" s="277"/>
      <c r="I131" s="235"/>
      <c r="J131" s="235"/>
      <c r="K131" s="235"/>
      <c r="L131" s="327"/>
      <c r="M131" s="94"/>
      <c r="N131" s="144" t="s">
        <v>1954</v>
      </c>
    </row>
    <row r="132" spans="1:14" ht="78.75" x14ac:dyDescent="0.2">
      <c r="A132" s="307"/>
      <c r="B132" s="131" t="s">
        <v>1935</v>
      </c>
      <c r="C132" s="191" t="s">
        <v>1865</v>
      </c>
      <c r="D132" s="323" t="s">
        <v>1936</v>
      </c>
      <c r="E132" s="94" t="s">
        <v>1930</v>
      </c>
      <c r="F132" s="319" t="s">
        <v>2071</v>
      </c>
      <c r="G132" s="288" t="s">
        <v>1743</v>
      </c>
      <c r="H132" s="297"/>
      <c r="I132" s="235"/>
      <c r="J132" s="235"/>
      <c r="K132" s="235"/>
      <c r="L132" s="327"/>
      <c r="M132" s="327"/>
      <c r="N132" s="24" t="s">
        <v>1942</v>
      </c>
    </row>
    <row r="133" spans="1:14" ht="78.75" x14ac:dyDescent="0.2">
      <c r="A133" s="307"/>
      <c r="B133" s="131" t="s">
        <v>1937</v>
      </c>
      <c r="C133" s="191" t="s">
        <v>1921</v>
      </c>
      <c r="D133" s="323" t="s">
        <v>1938</v>
      </c>
      <c r="E133" s="94" t="s">
        <v>1930</v>
      </c>
      <c r="F133" s="370" t="s">
        <v>2071</v>
      </c>
      <c r="G133" s="288" t="s">
        <v>1743</v>
      </c>
      <c r="H133" s="297"/>
      <c r="I133" s="235"/>
      <c r="J133" s="235"/>
      <c r="K133" s="235"/>
      <c r="L133" s="327"/>
      <c r="M133" s="327"/>
      <c r="N133" s="24" t="s">
        <v>1942</v>
      </c>
    </row>
    <row r="134" spans="1:14" ht="112.5" customHeight="1" x14ac:dyDescent="0.2">
      <c r="A134" s="307"/>
      <c r="B134" s="131" t="s">
        <v>1941</v>
      </c>
      <c r="C134" s="191" t="s">
        <v>1865</v>
      </c>
      <c r="D134" s="304" t="s">
        <v>1940</v>
      </c>
      <c r="E134" s="94" t="s">
        <v>1939</v>
      </c>
      <c r="F134" s="370" t="s">
        <v>2071</v>
      </c>
      <c r="G134" s="288" t="s">
        <v>1743</v>
      </c>
      <c r="H134" s="297"/>
      <c r="I134" s="235"/>
      <c r="J134" s="235"/>
      <c r="K134" s="235"/>
      <c r="L134" s="327"/>
      <c r="M134" s="327"/>
      <c r="N134" s="24" t="s">
        <v>1942</v>
      </c>
    </row>
    <row r="135" spans="1:14" ht="101.25" customHeight="1" x14ac:dyDescent="0.2">
      <c r="A135" s="235"/>
      <c r="B135" s="131" t="s">
        <v>1869</v>
      </c>
      <c r="C135" s="191" t="s">
        <v>1870</v>
      </c>
      <c r="D135" s="304" t="s">
        <v>1869</v>
      </c>
      <c r="E135" s="94" t="s">
        <v>1789</v>
      </c>
      <c r="F135" s="305" t="s">
        <v>1806</v>
      </c>
      <c r="G135" s="288" t="s">
        <v>1743</v>
      </c>
      <c r="H135" s="277"/>
      <c r="I135" s="235"/>
      <c r="J135" s="235"/>
      <c r="K135" s="235"/>
      <c r="L135" s="327"/>
      <c r="M135" s="327"/>
      <c r="N135" s="24" t="s">
        <v>1953</v>
      </c>
    </row>
    <row r="136" spans="1:14" ht="123.75" customHeight="1" x14ac:dyDescent="0.2">
      <c r="A136" s="235"/>
      <c r="B136" s="131" t="s">
        <v>1871</v>
      </c>
      <c r="C136" s="191" t="s">
        <v>1870</v>
      </c>
      <c r="D136" s="304" t="s">
        <v>1872</v>
      </c>
      <c r="E136" s="94">
        <v>2022</v>
      </c>
      <c r="F136" s="305" t="s">
        <v>1806</v>
      </c>
      <c r="G136" s="288" t="s">
        <v>1743</v>
      </c>
      <c r="H136" s="277"/>
      <c r="I136" s="235"/>
      <c r="J136" s="235"/>
      <c r="K136" s="235"/>
      <c r="L136" s="327"/>
      <c r="M136" s="327"/>
      <c r="N136" s="24" t="s">
        <v>1953</v>
      </c>
    </row>
    <row r="137" spans="1:14" ht="15.75" x14ac:dyDescent="0.25">
      <c r="A137" s="235"/>
      <c r="B137" s="361" t="s">
        <v>1958</v>
      </c>
      <c r="C137" s="357"/>
      <c r="D137" s="357"/>
      <c r="E137" s="357"/>
      <c r="F137" s="357"/>
      <c r="G137" s="362">
        <f>G5+G26</f>
        <v>193842.07199999999</v>
      </c>
      <c r="H137" s="362">
        <f t="shared" ref="H137:M137" si="6">H5+H26</f>
        <v>73602.671999999991</v>
      </c>
      <c r="I137" s="362">
        <f t="shared" si="6"/>
        <v>58811.4</v>
      </c>
      <c r="J137" s="362">
        <f t="shared" si="6"/>
        <v>43270</v>
      </c>
      <c r="K137" s="362">
        <f t="shared" si="6"/>
        <v>28584</v>
      </c>
      <c r="L137" s="362">
        <f t="shared" si="6"/>
        <v>29936.400000000001</v>
      </c>
      <c r="M137" s="362">
        <f t="shared" si="6"/>
        <v>44160.271999999997</v>
      </c>
      <c r="N137" s="277"/>
    </row>
    <row r="138" spans="1:14" ht="15.75" x14ac:dyDescent="0.25">
      <c r="A138" s="235"/>
      <c r="B138" s="494" t="s">
        <v>1959</v>
      </c>
      <c r="C138" s="357"/>
      <c r="D138" s="357"/>
      <c r="E138" s="357"/>
      <c r="F138" s="357"/>
      <c r="G138" s="495">
        <f>G6+G27</f>
        <v>162697.67199999999</v>
      </c>
      <c r="H138" s="495">
        <f t="shared" ref="H138:M138" si="7">H6+H27</f>
        <v>71211.271999999997</v>
      </c>
      <c r="I138" s="495">
        <f t="shared" si="7"/>
        <v>42983.4</v>
      </c>
      <c r="J138" s="495">
        <f t="shared" si="7"/>
        <v>31949</v>
      </c>
      <c r="K138" s="495">
        <f t="shared" si="7"/>
        <v>26980</v>
      </c>
      <c r="L138" s="495">
        <f t="shared" si="7"/>
        <v>28922</v>
      </c>
      <c r="M138" s="495">
        <f t="shared" si="7"/>
        <v>42783.271999999997</v>
      </c>
      <c r="N138" s="355"/>
    </row>
    <row r="139" spans="1:14" ht="15.75" x14ac:dyDescent="0.25">
      <c r="A139" s="235"/>
      <c r="B139" s="494" t="s">
        <v>1960</v>
      </c>
      <c r="C139" s="357"/>
      <c r="D139" s="357"/>
      <c r="E139" s="357"/>
      <c r="F139" s="357"/>
      <c r="G139" s="495">
        <f>G24+G112</f>
        <v>31144.400000000001</v>
      </c>
      <c r="H139" s="495">
        <f t="shared" ref="H139:M139" si="8">H24+H112</f>
        <v>2391.4</v>
      </c>
      <c r="I139" s="495">
        <f t="shared" si="8"/>
        <v>15828</v>
      </c>
      <c r="J139" s="495">
        <f t="shared" si="8"/>
        <v>11321</v>
      </c>
      <c r="K139" s="495">
        <f t="shared" si="8"/>
        <v>1604</v>
      </c>
      <c r="L139" s="495">
        <f t="shared" si="8"/>
        <v>1014.4</v>
      </c>
      <c r="M139" s="495">
        <f t="shared" si="8"/>
        <v>1377</v>
      </c>
      <c r="N139" s="355"/>
    </row>
    <row r="140" spans="1:14" ht="15.75" x14ac:dyDescent="0.2">
      <c r="A140" s="328"/>
      <c r="B140" s="343"/>
      <c r="C140" s="328"/>
      <c r="D140" s="328"/>
      <c r="E140" s="328"/>
      <c r="F140" s="328"/>
      <c r="G140" s="344"/>
      <c r="H140" s="344"/>
      <c r="I140" s="328"/>
      <c r="J140" s="328"/>
      <c r="K140" s="328"/>
      <c r="L140" s="345"/>
      <c r="M140" s="345"/>
      <c r="N140" s="344"/>
    </row>
    <row r="141" spans="1:14" ht="15.75" x14ac:dyDescent="0.2">
      <c r="A141" s="328"/>
      <c r="B141" s="343"/>
      <c r="C141" s="328"/>
      <c r="D141" s="328"/>
      <c r="E141" s="328"/>
      <c r="F141" s="328"/>
      <c r="G141" s="344"/>
      <c r="H141" s="344"/>
      <c r="I141" s="328"/>
      <c r="J141" s="328"/>
      <c r="K141" s="328"/>
      <c r="L141" s="345"/>
      <c r="M141" s="345"/>
      <c r="N141" s="344"/>
    </row>
    <row r="142" spans="1:14" ht="15.75" x14ac:dyDescent="0.2">
      <c r="B142" s="336" t="s">
        <v>1957</v>
      </c>
    </row>
    <row r="143" spans="1:14" ht="15.75" x14ac:dyDescent="0.25">
      <c r="B143" s="279" t="s">
        <v>2290</v>
      </c>
    </row>
    <row r="144" spans="1:14" ht="15.75" x14ac:dyDescent="0.2">
      <c r="B144" s="335" t="s">
        <v>2291</v>
      </c>
    </row>
    <row r="145" spans="2:2" ht="15.75" x14ac:dyDescent="0.25">
      <c r="B145" s="279" t="s">
        <v>2292</v>
      </c>
    </row>
    <row r="146" spans="2:2" x14ac:dyDescent="0.2">
      <c r="B146" s="300"/>
    </row>
  </sheetData>
  <mergeCells count="12">
    <mergeCell ref="N2:N3"/>
    <mergeCell ref="A1:N1"/>
    <mergeCell ref="A2:A3"/>
    <mergeCell ref="B2:B3"/>
    <mergeCell ref="C2:C3"/>
    <mergeCell ref="D2:D3"/>
    <mergeCell ref="E2:E3"/>
    <mergeCell ref="F2:F3"/>
    <mergeCell ref="G2:G3"/>
    <mergeCell ref="H2:K2"/>
    <mergeCell ref="L2:L3"/>
    <mergeCell ref="M2:M3"/>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topLeftCell="A53" zoomScaleNormal="100" workbookViewId="0">
      <selection activeCell="B65" sqref="B65"/>
    </sheetView>
  </sheetViews>
  <sheetFormatPr defaultColWidth="9.125" defaultRowHeight="15.75" x14ac:dyDescent="0.25"/>
  <cols>
    <col min="1" max="1" width="5.375" style="69" customWidth="1"/>
    <col min="2" max="2" width="39.875" style="19" customWidth="1"/>
    <col min="3" max="3" width="7.375" style="18" customWidth="1"/>
    <col min="4" max="4" width="9.375" style="18" customWidth="1"/>
    <col min="5" max="6" width="8.125" style="19" customWidth="1"/>
    <col min="7" max="7" width="9.875" style="19" customWidth="1"/>
    <col min="8" max="9" width="8.125" style="19" customWidth="1"/>
    <col min="10" max="10" width="9.375" style="19" customWidth="1"/>
    <col min="11" max="12" width="8.125" style="19" customWidth="1"/>
    <col min="13" max="13" width="29" style="19" customWidth="1"/>
    <col min="14" max="16384" width="9.125" style="19"/>
  </cols>
  <sheetData>
    <row r="1" spans="1:13" ht="52.9" customHeight="1" x14ac:dyDescent="0.25">
      <c r="A1" s="545" t="s">
        <v>158</v>
      </c>
      <c r="B1" s="546"/>
      <c r="C1" s="546"/>
      <c r="D1" s="546"/>
      <c r="E1" s="546"/>
      <c r="F1" s="546"/>
      <c r="G1" s="546"/>
      <c r="H1" s="546"/>
      <c r="I1" s="546"/>
      <c r="J1" s="546"/>
      <c r="K1" s="546"/>
      <c r="L1" s="546"/>
      <c r="M1" s="546"/>
    </row>
    <row r="2" spans="1:13" ht="39" customHeight="1" x14ac:dyDescent="0.25">
      <c r="A2" s="75"/>
      <c r="B2" s="76" t="s">
        <v>89</v>
      </c>
    </row>
    <row r="3" spans="1:13" ht="56.25" customHeight="1" x14ac:dyDescent="0.25">
      <c r="A3" s="550" t="s">
        <v>156</v>
      </c>
      <c r="B3" s="551"/>
      <c r="C3" s="551"/>
      <c r="D3" s="551"/>
      <c r="E3" s="551"/>
      <c r="F3" s="551"/>
      <c r="G3" s="551"/>
      <c r="H3" s="551"/>
      <c r="I3" s="551"/>
      <c r="J3" s="551"/>
      <c r="K3" s="551"/>
      <c r="L3" s="551"/>
      <c r="M3" s="551"/>
    </row>
    <row r="4" spans="1:13" ht="25.5" customHeight="1" x14ac:dyDescent="0.25">
      <c r="A4" s="544" t="s">
        <v>0</v>
      </c>
      <c r="B4" s="544" t="s">
        <v>56</v>
      </c>
      <c r="C4" s="543" t="s">
        <v>5</v>
      </c>
      <c r="D4" s="543" t="s">
        <v>44</v>
      </c>
      <c r="E4" s="543"/>
      <c r="F4" s="543"/>
      <c r="G4" s="543" t="s">
        <v>6</v>
      </c>
      <c r="H4" s="543"/>
      <c r="I4" s="543"/>
      <c r="J4" s="543"/>
      <c r="K4" s="543"/>
      <c r="L4" s="543"/>
      <c r="M4" s="544" t="s">
        <v>1</v>
      </c>
    </row>
    <row r="5" spans="1:13" ht="34.5" customHeight="1" x14ac:dyDescent="0.25">
      <c r="A5" s="544"/>
      <c r="B5" s="544"/>
      <c r="C5" s="543"/>
      <c r="D5" s="543"/>
      <c r="E5" s="543"/>
      <c r="F5" s="543"/>
      <c r="G5" s="543" t="s">
        <v>83</v>
      </c>
      <c r="H5" s="543"/>
      <c r="I5" s="543"/>
      <c r="J5" s="543" t="s">
        <v>45</v>
      </c>
      <c r="K5" s="543"/>
      <c r="L5" s="543"/>
      <c r="M5" s="544"/>
    </row>
    <row r="6" spans="1:13" ht="32.25" customHeight="1" x14ac:dyDescent="0.25">
      <c r="A6" s="544"/>
      <c r="B6" s="544"/>
      <c r="C6" s="543"/>
      <c r="D6" s="20" t="s">
        <v>52</v>
      </c>
      <c r="E6" s="20" t="s">
        <v>50</v>
      </c>
      <c r="F6" s="20" t="s">
        <v>51</v>
      </c>
      <c r="G6" s="20" t="s">
        <v>52</v>
      </c>
      <c r="H6" s="20" t="s">
        <v>50</v>
      </c>
      <c r="I6" s="20" t="s">
        <v>51</v>
      </c>
      <c r="J6" s="20" t="s">
        <v>52</v>
      </c>
      <c r="K6" s="20" t="s">
        <v>50</v>
      </c>
      <c r="L6" s="20" t="s">
        <v>51</v>
      </c>
      <c r="M6" s="544"/>
    </row>
    <row r="7" spans="1:13" s="22" customFormat="1" ht="22.9" customHeight="1" x14ac:dyDescent="0.25">
      <c r="A7" s="21" t="s">
        <v>2</v>
      </c>
      <c r="B7" s="21" t="s">
        <v>3</v>
      </c>
      <c r="C7" s="20" t="s">
        <v>4</v>
      </c>
      <c r="D7" s="20" t="s">
        <v>53</v>
      </c>
      <c r="E7" s="20">
        <v>2</v>
      </c>
      <c r="F7" s="20">
        <v>3</v>
      </c>
      <c r="G7" s="20" t="s">
        <v>54</v>
      </c>
      <c r="H7" s="20">
        <v>5</v>
      </c>
      <c r="I7" s="20">
        <v>6</v>
      </c>
      <c r="J7" s="20" t="s">
        <v>55</v>
      </c>
      <c r="K7" s="20">
        <v>8</v>
      </c>
      <c r="L7" s="20">
        <v>9</v>
      </c>
      <c r="M7" s="21">
        <v>10</v>
      </c>
    </row>
    <row r="8" spans="1:13" s="5" customFormat="1" ht="30.75" customHeight="1" x14ac:dyDescent="0.25">
      <c r="A8" s="547" t="s">
        <v>69</v>
      </c>
      <c r="B8" s="548"/>
      <c r="C8" s="548"/>
      <c r="D8" s="548"/>
      <c r="E8" s="548"/>
      <c r="F8" s="549"/>
      <c r="G8" s="12"/>
      <c r="H8" s="11"/>
      <c r="I8" s="13"/>
      <c r="J8" s="13"/>
      <c r="K8" s="13"/>
      <c r="L8" s="13"/>
      <c r="M8" s="13"/>
    </row>
    <row r="9" spans="1:13" s="22" customFormat="1" ht="31.5" x14ac:dyDescent="0.25">
      <c r="A9" s="21" t="s">
        <v>9</v>
      </c>
      <c r="B9" s="23" t="s">
        <v>157</v>
      </c>
      <c r="C9" s="24" t="s">
        <v>10</v>
      </c>
      <c r="D9" s="25"/>
      <c r="E9" s="25"/>
      <c r="F9" s="25"/>
      <c r="G9" s="26"/>
      <c r="H9" s="26"/>
      <c r="I9" s="27"/>
      <c r="J9" s="27"/>
      <c r="K9" s="27"/>
      <c r="L9" s="27"/>
      <c r="M9" s="27"/>
    </row>
    <row r="10" spans="1:13" x14ac:dyDescent="0.25">
      <c r="A10" s="28"/>
      <c r="B10" s="29" t="s">
        <v>43</v>
      </c>
      <c r="C10" s="30"/>
      <c r="D10" s="30"/>
      <c r="E10" s="30"/>
      <c r="F10" s="30"/>
      <c r="G10" s="30"/>
      <c r="H10" s="26"/>
      <c r="I10" s="31"/>
      <c r="J10" s="31"/>
      <c r="K10" s="31"/>
      <c r="L10" s="31"/>
      <c r="M10" s="31"/>
    </row>
    <row r="11" spans="1:13" ht="31.5" x14ac:dyDescent="0.25">
      <c r="A11" s="28">
        <v>1</v>
      </c>
      <c r="B11" s="32" t="s">
        <v>63</v>
      </c>
      <c r="C11" s="24" t="s">
        <v>10</v>
      </c>
      <c r="D11" s="30"/>
      <c r="E11" s="30"/>
      <c r="F11" s="30"/>
      <c r="G11" s="30"/>
      <c r="H11" s="36"/>
      <c r="I11" s="31"/>
      <c r="J11" s="31"/>
      <c r="K11" s="31"/>
      <c r="L11" s="31"/>
      <c r="M11" s="31"/>
    </row>
    <row r="12" spans="1:13" ht="31.5" x14ac:dyDescent="0.25">
      <c r="A12" s="28">
        <v>2</v>
      </c>
      <c r="B12" s="32" t="s">
        <v>64</v>
      </c>
      <c r="C12" s="24" t="s">
        <v>10</v>
      </c>
      <c r="D12" s="30"/>
      <c r="E12" s="30"/>
      <c r="F12" s="30"/>
      <c r="G12" s="30"/>
      <c r="H12" s="36"/>
      <c r="I12" s="31"/>
      <c r="J12" s="31"/>
      <c r="K12" s="31"/>
      <c r="L12" s="31"/>
      <c r="M12" s="31"/>
    </row>
    <row r="13" spans="1:13" ht="37.5" customHeight="1" x14ac:dyDescent="0.25">
      <c r="A13" s="28">
        <v>3</v>
      </c>
      <c r="B13" s="32" t="s">
        <v>82</v>
      </c>
      <c r="C13" s="24" t="s">
        <v>10</v>
      </c>
      <c r="D13" s="30"/>
      <c r="E13" s="30"/>
      <c r="F13" s="30"/>
      <c r="G13" s="30"/>
      <c r="H13" s="36"/>
      <c r="I13" s="31"/>
      <c r="J13" s="31"/>
      <c r="K13" s="31"/>
      <c r="L13" s="31"/>
      <c r="M13" s="31"/>
    </row>
    <row r="14" spans="1:13" s="35" customFormat="1" ht="21.75" customHeight="1" x14ac:dyDescent="0.2">
      <c r="A14" s="21" t="s">
        <v>8</v>
      </c>
      <c r="B14" s="34" t="s">
        <v>68</v>
      </c>
      <c r="C14" s="24"/>
      <c r="D14" s="24"/>
      <c r="E14" s="24"/>
      <c r="F14" s="30"/>
      <c r="G14" s="30"/>
      <c r="H14" s="30"/>
      <c r="I14" s="30"/>
      <c r="J14" s="30"/>
      <c r="K14" s="30"/>
      <c r="L14" s="30"/>
      <c r="M14" s="30"/>
    </row>
    <row r="15" spans="1:13" s="35" customFormat="1" ht="47.25" x14ac:dyDescent="0.2">
      <c r="A15" s="28">
        <v>1</v>
      </c>
      <c r="B15" s="36" t="s">
        <v>58</v>
      </c>
      <c r="C15" s="24" t="s">
        <v>7</v>
      </c>
      <c r="D15" s="24"/>
      <c r="E15" s="24"/>
      <c r="F15" s="30"/>
      <c r="G15" s="30"/>
      <c r="H15" s="30"/>
      <c r="I15" s="30"/>
      <c r="J15" s="30"/>
      <c r="K15" s="30"/>
      <c r="L15" s="30"/>
      <c r="M15" s="30"/>
    </row>
    <row r="16" spans="1:13" s="35" customFormat="1" x14ac:dyDescent="0.2">
      <c r="A16" s="28"/>
      <c r="B16" s="26" t="s">
        <v>71</v>
      </c>
      <c r="C16" s="24"/>
      <c r="D16" s="24"/>
      <c r="E16" s="24"/>
      <c r="F16" s="30"/>
      <c r="G16" s="30"/>
      <c r="H16" s="30"/>
      <c r="I16" s="30"/>
      <c r="J16" s="30"/>
      <c r="K16" s="30"/>
      <c r="L16" s="30"/>
      <c r="M16" s="30"/>
    </row>
    <row r="17" spans="1:13" s="35" customFormat="1" x14ac:dyDescent="0.2">
      <c r="A17" s="28" t="s">
        <v>72</v>
      </c>
      <c r="B17" s="36" t="s">
        <v>59</v>
      </c>
      <c r="C17" s="24" t="s">
        <v>7</v>
      </c>
      <c r="D17" s="24"/>
      <c r="E17" s="24"/>
      <c r="F17" s="30"/>
      <c r="G17" s="30"/>
      <c r="H17" s="30"/>
      <c r="I17" s="30"/>
      <c r="J17" s="30"/>
      <c r="K17" s="30"/>
      <c r="L17" s="30"/>
      <c r="M17" s="30"/>
    </row>
    <row r="18" spans="1:13" s="35" customFormat="1" ht="31.5" x14ac:dyDescent="0.2">
      <c r="A18" s="28" t="s">
        <v>73</v>
      </c>
      <c r="B18" s="36" t="s">
        <v>57</v>
      </c>
      <c r="C18" s="24" t="s">
        <v>7</v>
      </c>
      <c r="D18" s="24"/>
      <c r="E18" s="24"/>
      <c r="F18" s="30"/>
      <c r="G18" s="30"/>
      <c r="H18" s="30"/>
      <c r="I18" s="30"/>
      <c r="J18" s="30"/>
      <c r="K18" s="30"/>
      <c r="L18" s="30"/>
      <c r="M18" s="30"/>
    </row>
    <row r="19" spans="1:13" s="35" customFormat="1" ht="31.5" x14ac:dyDescent="0.2">
      <c r="A19" s="28">
        <v>2</v>
      </c>
      <c r="B19" s="36" t="s">
        <v>67</v>
      </c>
      <c r="C19" s="24" t="s">
        <v>10</v>
      </c>
      <c r="D19" s="24"/>
      <c r="E19" s="24"/>
      <c r="F19" s="30"/>
      <c r="G19" s="30"/>
      <c r="H19" s="30"/>
      <c r="I19" s="30"/>
      <c r="J19" s="30"/>
      <c r="K19" s="30"/>
      <c r="L19" s="30"/>
      <c r="M19" s="30"/>
    </row>
    <row r="20" spans="1:13" s="35" customFormat="1" x14ac:dyDescent="0.2">
      <c r="A20" s="28"/>
      <c r="B20" s="33" t="s">
        <v>71</v>
      </c>
      <c r="C20" s="24"/>
      <c r="D20" s="24"/>
      <c r="E20" s="24"/>
      <c r="F20" s="30"/>
      <c r="G20" s="30"/>
      <c r="H20" s="30"/>
      <c r="I20" s="30"/>
      <c r="J20" s="30"/>
      <c r="K20" s="30"/>
      <c r="L20" s="30"/>
      <c r="M20" s="30"/>
    </row>
    <row r="21" spans="1:13" s="35" customFormat="1" ht="31.5" x14ac:dyDescent="0.2">
      <c r="A21" s="28" t="s">
        <v>74</v>
      </c>
      <c r="B21" s="30" t="s">
        <v>59</v>
      </c>
      <c r="C21" s="24" t="s">
        <v>10</v>
      </c>
      <c r="D21" s="24"/>
      <c r="E21" s="24"/>
      <c r="F21" s="30"/>
      <c r="G21" s="30"/>
      <c r="H21" s="30"/>
      <c r="I21" s="30"/>
      <c r="J21" s="30"/>
      <c r="K21" s="30"/>
      <c r="L21" s="30"/>
      <c r="M21" s="30"/>
    </row>
    <row r="22" spans="1:13" s="35" customFormat="1" ht="31.5" x14ac:dyDescent="0.2">
      <c r="A22" s="28" t="s">
        <v>75</v>
      </c>
      <c r="B22" s="36" t="s">
        <v>60</v>
      </c>
      <c r="C22" s="24" t="s">
        <v>10</v>
      </c>
      <c r="D22" s="24"/>
      <c r="E22" s="24"/>
      <c r="F22" s="30"/>
      <c r="G22" s="30"/>
      <c r="H22" s="30"/>
      <c r="I22" s="30"/>
      <c r="J22" s="30"/>
      <c r="K22" s="30"/>
      <c r="L22" s="30"/>
      <c r="M22" s="30"/>
    </row>
    <row r="23" spans="1:13" s="41" customFormat="1" ht="96.6" customHeight="1" x14ac:dyDescent="0.2">
      <c r="A23" s="37">
        <v>3</v>
      </c>
      <c r="B23" s="38" t="s">
        <v>61</v>
      </c>
      <c r="C23" s="39" t="s">
        <v>10</v>
      </c>
      <c r="D23" s="39"/>
      <c r="E23" s="39"/>
      <c r="F23" s="40"/>
      <c r="G23" s="40"/>
      <c r="H23" s="38"/>
      <c r="I23" s="40"/>
      <c r="J23" s="40"/>
      <c r="K23" s="40"/>
      <c r="L23" s="40"/>
      <c r="M23" s="38" t="s">
        <v>168</v>
      </c>
    </row>
    <row r="24" spans="1:13" s="35" customFormat="1" ht="31.5" x14ac:dyDescent="0.2">
      <c r="A24" s="21" t="s">
        <v>42</v>
      </c>
      <c r="B24" s="34" t="s">
        <v>77</v>
      </c>
      <c r="C24" s="24"/>
      <c r="D24" s="24"/>
      <c r="E24" s="24"/>
      <c r="F24" s="30"/>
      <c r="G24" s="30"/>
      <c r="H24" s="30"/>
      <c r="I24" s="30"/>
      <c r="J24" s="30"/>
      <c r="K24" s="30"/>
      <c r="L24" s="30"/>
      <c r="M24" s="56" t="s">
        <v>169</v>
      </c>
    </row>
    <row r="25" spans="1:13" s="35" customFormat="1" ht="31.5" x14ac:dyDescent="0.2">
      <c r="A25" s="28">
        <v>1</v>
      </c>
      <c r="B25" s="36" t="s">
        <v>97</v>
      </c>
      <c r="C25" s="24" t="s">
        <v>91</v>
      </c>
      <c r="D25" s="24"/>
      <c r="E25" s="24"/>
      <c r="F25" s="30"/>
      <c r="G25" s="30"/>
      <c r="H25" s="30"/>
      <c r="I25" s="30"/>
      <c r="J25" s="30"/>
      <c r="K25" s="30"/>
      <c r="L25" s="30"/>
      <c r="M25" s="30"/>
    </row>
    <row r="26" spans="1:13" s="35" customFormat="1" x14ac:dyDescent="0.2">
      <c r="A26" s="28"/>
      <c r="B26" s="26" t="s">
        <v>71</v>
      </c>
      <c r="C26" s="24"/>
      <c r="D26" s="24"/>
      <c r="E26" s="24"/>
      <c r="F26" s="30"/>
      <c r="G26" s="30"/>
      <c r="H26" s="30"/>
      <c r="I26" s="30"/>
      <c r="J26" s="30"/>
      <c r="K26" s="30"/>
      <c r="L26" s="30"/>
      <c r="M26" s="30"/>
    </row>
    <row r="27" spans="1:13" s="35" customFormat="1" ht="31.5" x14ac:dyDescent="0.2">
      <c r="A27" s="28" t="s">
        <v>72</v>
      </c>
      <c r="B27" s="36" t="s">
        <v>92</v>
      </c>
      <c r="C27" s="24" t="s">
        <v>91</v>
      </c>
      <c r="D27" s="24"/>
      <c r="E27" s="24"/>
      <c r="F27" s="30"/>
      <c r="G27" s="30"/>
      <c r="H27" s="30"/>
      <c r="I27" s="30"/>
      <c r="J27" s="30"/>
      <c r="K27" s="30"/>
      <c r="L27" s="30"/>
      <c r="M27" s="30"/>
    </row>
    <row r="28" spans="1:13" s="35" customFormat="1" ht="31.5" x14ac:dyDescent="0.2">
      <c r="A28" s="28" t="s">
        <v>73</v>
      </c>
      <c r="B28" s="36" t="s">
        <v>94</v>
      </c>
      <c r="C28" s="24" t="s">
        <v>91</v>
      </c>
      <c r="D28" s="24"/>
      <c r="E28" s="24"/>
      <c r="F28" s="30"/>
      <c r="G28" s="30"/>
      <c r="H28" s="30"/>
      <c r="I28" s="30"/>
      <c r="J28" s="30"/>
      <c r="K28" s="30"/>
      <c r="L28" s="30"/>
      <c r="M28" s="30"/>
    </row>
    <row r="29" spans="1:13" s="35" customFormat="1" ht="31.5" x14ac:dyDescent="0.2">
      <c r="A29" s="28" t="s">
        <v>90</v>
      </c>
      <c r="B29" s="36" t="s">
        <v>93</v>
      </c>
      <c r="C29" s="24" t="s">
        <v>91</v>
      </c>
      <c r="D29" s="24"/>
      <c r="E29" s="24"/>
      <c r="F29" s="30"/>
      <c r="G29" s="30"/>
      <c r="H29" s="30"/>
      <c r="I29" s="30"/>
      <c r="J29" s="30"/>
      <c r="K29" s="30"/>
      <c r="L29" s="30"/>
      <c r="M29" s="30"/>
    </row>
    <row r="30" spans="1:13" s="35" customFormat="1" ht="31.5" x14ac:dyDescent="0.2">
      <c r="A30" s="28" t="s">
        <v>95</v>
      </c>
      <c r="B30" s="36" t="s">
        <v>96</v>
      </c>
      <c r="C30" s="24" t="s">
        <v>91</v>
      </c>
      <c r="D30" s="24"/>
      <c r="E30" s="24"/>
      <c r="F30" s="30"/>
      <c r="G30" s="30"/>
      <c r="H30" s="30"/>
      <c r="I30" s="30"/>
      <c r="J30" s="30"/>
      <c r="K30" s="30"/>
      <c r="L30" s="30"/>
      <c r="M30" s="30"/>
    </row>
    <row r="31" spans="1:13" s="35" customFormat="1" ht="47.25" x14ac:dyDescent="0.2">
      <c r="A31" s="28">
        <v>2</v>
      </c>
      <c r="B31" s="36" t="s">
        <v>166</v>
      </c>
      <c r="C31" s="24" t="s">
        <v>10</v>
      </c>
      <c r="D31" s="24"/>
      <c r="E31" s="24"/>
      <c r="F31" s="30"/>
      <c r="G31" s="30"/>
      <c r="H31" s="30"/>
      <c r="I31" s="30"/>
      <c r="J31" s="30"/>
      <c r="K31" s="30"/>
      <c r="L31" s="30"/>
      <c r="M31" s="30"/>
    </row>
    <row r="32" spans="1:13" s="35" customFormat="1" x14ac:dyDescent="0.2">
      <c r="A32" s="28"/>
      <c r="B32" s="26" t="s">
        <v>71</v>
      </c>
      <c r="C32" s="24"/>
      <c r="D32" s="24"/>
      <c r="E32" s="24"/>
      <c r="F32" s="30"/>
      <c r="G32" s="30"/>
      <c r="H32" s="30"/>
      <c r="I32" s="30"/>
      <c r="J32" s="30"/>
      <c r="K32" s="30"/>
      <c r="L32" s="30"/>
      <c r="M32" s="30"/>
    </row>
    <row r="33" spans="1:13" s="35" customFormat="1" ht="47.25" x14ac:dyDescent="0.2">
      <c r="A33" s="28" t="s">
        <v>74</v>
      </c>
      <c r="B33" s="42" t="s">
        <v>80</v>
      </c>
      <c r="C33" s="24" t="s">
        <v>10</v>
      </c>
      <c r="D33" s="30"/>
      <c r="E33" s="30"/>
      <c r="F33" s="30"/>
      <c r="G33" s="30"/>
      <c r="H33" s="30"/>
      <c r="I33" s="30"/>
      <c r="J33" s="30"/>
      <c r="K33" s="30"/>
      <c r="L33" s="30"/>
      <c r="M33" s="30"/>
    </row>
    <row r="34" spans="1:13" s="35" customFormat="1" ht="34.5" x14ac:dyDescent="0.2">
      <c r="A34" s="28" t="s">
        <v>75</v>
      </c>
      <c r="B34" s="42" t="s">
        <v>155</v>
      </c>
      <c r="C34" s="24" t="s">
        <v>10</v>
      </c>
      <c r="D34" s="30"/>
      <c r="E34" s="30"/>
      <c r="F34" s="30"/>
      <c r="G34" s="30"/>
      <c r="H34" s="30"/>
      <c r="I34" s="30"/>
      <c r="J34" s="30"/>
      <c r="K34" s="30"/>
      <c r="L34" s="30"/>
      <c r="M34" s="30"/>
    </row>
    <row r="35" spans="1:13" s="35" customFormat="1" ht="78.75" x14ac:dyDescent="0.2">
      <c r="A35" s="28" t="s">
        <v>76</v>
      </c>
      <c r="B35" s="42" t="s">
        <v>189</v>
      </c>
      <c r="C35" s="24" t="s">
        <v>10</v>
      </c>
      <c r="D35" s="30"/>
      <c r="E35" s="30"/>
      <c r="F35" s="30"/>
      <c r="G35" s="30"/>
      <c r="H35" s="36"/>
      <c r="I35" s="30"/>
      <c r="J35" s="30"/>
      <c r="K35" s="30"/>
      <c r="L35" s="30"/>
      <c r="M35" s="36" t="s">
        <v>78</v>
      </c>
    </row>
    <row r="36" spans="1:13" s="35" customFormat="1" ht="31.5" x14ac:dyDescent="0.2">
      <c r="A36" s="28" t="s">
        <v>98</v>
      </c>
      <c r="B36" s="42" t="s">
        <v>79</v>
      </c>
      <c r="C36" s="24" t="s">
        <v>10</v>
      </c>
      <c r="D36" s="30"/>
      <c r="E36" s="30"/>
      <c r="F36" s="30"/>
      <c r="G36" s="30"/>
      <c r="H36" s="30"/>
      <c r="I36" s="30"/>
      <c r="J36" s="30"/>
      <c r="K36" s="30"/>
      <c r="L36" s="30"/>
      <c r="M36" s="30"/>
    </row>
    <row r="37" spans="1:13" ht="70.5" customHeight="1" x14ac:dyDescent="0.25">
      <c r="A37" s="28" t="s">
        <v>99</v>
      </c>
      <c r="B37" s="43" t="s">
        <v>65</v>
      </c>
      <c r="C37" s="24" t="s">
        <v>10</v>
      </c>
      <c r="D37" s="24"/>
      <c r="E37" s="24"/>
      <c r="F37" s="30"/>
      <c r="G37" s="30"/>
      <c r="H37" s="36"/>
      <c r="I37" s="31"/>
      <c r="J37" s="31"/>
      <c r="K37" s="31"/>
      <c r="L37" s="31"/>
      <c r="M37" s="36" t="s">
        <v>66</v>
      </c>
    </row>
    <row r="38" spans="1:13" s="45" customFormat="1" ht="82.15" customHeight="1" x14ac:dyDescent="0.25">
      <c r="A38" s="28" t="s">
        <v>100</v>
      </c>
      <c r="B38" s="38" t="s">
        <v>61</v>
      </c>
      <c r="C38" s="39" t="s">
        <v>10</v>
      </c>
      <c r="D38" s="39"/>
      <c r="E38" s="39"/>
      <c r="F38" s="40"/>
      <c r="G38" s="40"/>
      <c r="H38" s="38"/>
      <c r="I38" s="44"/>
      <c r="J38" s="44"/>
      <c r="K38" s="44"/>
      <c r="L38" s="44"/>
      <c r="M38" s="38" t="s">
        <v>167</v>
      </c>
    </row>
    <row r="39" spans="1:13" s="45" customFormat="1" ht="38.450000000000003" customHeight="1" x14ac:dyDescent="0.25">
      <c r="A39" s="28" t="s">
        <v>162</v>
      </c>
      <c r="B39" s="38" t="s">
        <v>164</v>
      </c>
      <c r="C39" s="39" t="s">
        <v>10</v>
      </c>
      <c r="D39" s="39"/>
      <c r="E39" s="39"/>
      <c r="F39" s="40"/>
      <c r="G39" s="40"/>
      <c r="H39" s="38"/>
      <c r="I39" s="44"/>
      <c r="J39" s="44"/>
      <c r="K39" s="44"/>
      <c r="L39" s="44"/>
      <c r="M39" s="38"/>
    </row>
    <row r="40" spans="1:13" s="45" customFormat="1" ht="47.25" x14ac:dyDescent="0.25">
      <c r="A40" s="28" t="s">
        <v>163</v>
      </c>
      <c r="B40" s="38" t="s">
        <v>165</v>
      </c>
      <c r="C40" s="39" t="s">
        <v>10</v>
      </c>
      <c r="D40" s="39"/>
      <c r="E40" s="39"/>
      <c r="F40" s="40"/>
      <c r="G40" s="40"/>
      <c r="H40" s="38"/>
      <c r="I40" s="44"/>
      <c r="J40" s="44"/>
      <c r="K40" s="44"/>
      <c r="L40" s="44"/>
      <c r="M40" s="38"/>
    </row>
    <row r="41" spans="1:13" s="45" customFormat="1" ht="64.900000000000006" customHeight="1" x14ac:dyDescent="0.25">
      <c r="A41" s="28" t="s">
        <v>190</v>
      </c>
      <c r="B41" s="38" t="s">
        <v>146</v>
      </c>
      <c r="C41" s="39" t="s">
        <v>10</v>
      </c>
      <c r="D41" s="39"/>
      <c r="E41" s="40"/>
      <c r="F41" s="44"/>
      <c r="G41" s="38"/>
      <c r="H41" s="44"/>
      <c r="I41" s="44"/>
      <c r="J41" s="44"/>
      <c r="K41" s="44"/>
      <c r="L41" s="44"/>
      <c r="M41" s="44"/>
    </row>
    <row r="42" spans="1:13" s="57" customFormat="1" ht="122.45" customHeight="1" x14ac:dyDescent="0.25">
      <c r="A42" s="51" t="s">
        <v>151</v>
      </c>
      <c r="B42" s="52" t="s">
        <v>82</v>
      </c>
      <c r="C42" s="53"/>
      <c r="D42" s="53"/>
      <c r="E42" s="53"/>
      <c r="F42" s="54"/>
      <c r="G42" s="54"/>
      <c r="H42" s="77"/>
      <c r="I42" s="55"/>
      <c r="J42" s="55"/>
      <c r="K42" s="55"/>
      <c r="L42" s="55"/>
      <c r="M42" s="56" t="s">
        <v>154</v>
      </c>
    </row>
    <row r="43" spans="1:13" s="63" customFormat="1" ht="42" customHeight="1" x14ac:dyDescent="0.25">
      <c r="A43" s="58"/>
      <c r="B43" s="59" t="s">
        <v>153</v>
      </c>
      <c r="C43" s="53"/>
      <c r="D43" s="53"/>
      <c r="E43" s="53"/>
      <c r="F43" s="60"/>
      <c r="G43" s="60"/>
      <c r="H43" s="77"/>
      <c r="I43" s="61"/>
      <c r="J43" s="61"/>
      <c r="K43" s="61"/>
      <c r="L43" s="61"/>
      <c r="M43" s="62"/>
    </row>
    <row r="44" spans="1:13" s="5" customFormat="1" ht="30.75" customHeight="1" x14ac:dyDescent="0.25">
      <c r="A44" s="73" t="s">
        <v>70</v>
      </c>
      <c r="B44" s="74"/>
      <c r="C44" s="12"/>
      <c r="D44" s="12"/>
      <c r="E44" s="12"/>
      <c r="F44" s="12"/>
      <c r="G44" s="12"/>
      <c r="H44" s="11"/>
      <c r="I44" s="13"/>
      <c r="J44" s="13"/>
      <c r="K44" s="13"/>
      <c r="L44" s="13"/>
      <c r="M44" s="13"/>
    </row>
    <row r="45" spans="1:13" s="22" customFormat="1" ht="94.5" x14ac:dyDescent="0.25">
      <c r="A45" s="21" t="s">
        <v>9</v>
      </c>
      <c r="B45" s="23" t="s">
        <v>152</v>
      </c>
      <c r="C45" s="24" t="s">
        <v>10</v>
      </c>
      <c r="D45" s="25"/>
      <c r="E45" s="25"/>
      <c r="F45" s="25"/>
      <c r="G45" s="26"/>
      <c r="H45" s="26"/>
      <c r="I45" s="27"/>
      <c r="J45" s="27"/>
      <c r="K45" s="27"/>
      <c r="L45" s="27"/>
      <c r="M45" s="36" t="s">
        <v>176</v>
      </c>
    </row>
    <row r="46" spans="1:13" x14ac:dyDescent="0.25">
      <c r="A46" s="28"/>
      <c r="B46" s="29" t="s">
        <v>43</v>
      </c>
      <c r="C46" s="30"/>
      <c r="D46" s="30"/>
      <c r="E46" s="30"/>
      <c r="F46" s="30"/>
      <c r="G46" s="30"/>
      <c r="H46" s="26"/>
      <c r="I46" s="31"/>
      <c r="J46" s="31"/>
      <c r="K46" s="31"/>
      <c r="L46" s="31"/>
      <c r="M46" s="31"/>
    </row>
    <row r="47" spans="1:13" ht="35.450000000000003" customHeight="1" x14ac:dyDescent="0.25">
      <c r="A47" s="28">
        <v>1</v>
      </c>
      <c r="B47" s="32" t="s">
        <v>150</v>
      </c>
      <c r="C47" s="24" t="s">
        <v>10</v>
      </c>
      <c r="D47" s="30"/>
      <c r="E47" s="30"/>
      <c r="F47" s="30"/>
      <c r="G47" s="30"/>
      <c r="H47" s="36"/>
      <c r="I47" s="31"/>
      <c r="J47" s="31"/>
      <c r="K47" s="31"/>
      <c r="L47" s="31"/>
      <c r="M47" s="31"/>
    </row>
    <row r="48" spans="1:13" ht="31.5" x14ac:dyDescent="0.25">
      <c r="A48" s="28">
        <v>2</v>
      </c>
      <c r="B48" s="32" t="s">
        <v>64</v>
      </c>
      <c r="C48" s="24" t="s">
        <v>10</v>
      </c>
      <c r="D48" s="30"/>
      <c r="E48" s="30"/>
      <c r="F48" s="30"/>
      <c r="G48" s="30"/>
      <c r="H48" s="36"/>
      <c r="I48" s="31"/>
      <c r="J48" s="31"/>
      <c r="K48" s="31"/>
      <c r="L48" s="31"/>
      <c r="M48" s="31"/>
    </row>
    <row r="49" spans="1:13" ht="37.5" customHeight="1" x14ac:dyDescent="0.25">
      <c r="A49" s="28">
        <v>3</v>
      </c>
      <c r="B49" s="32" t="s">
        <v>82</v>
      </c>
      <c r="C49" s="24" t="s">
        <v>10</v>
      </c>
      <c r="D49" s="30"/>
      <c r="E49" s="30"/>
      <c r="F49" s="30"/>
      <c r="G49" s="30"/>
      <c r="H49" s="36"/>
      <c r="I49" s="31"/>
      <c r="J49" s="31"/>
      <c r="K49" s="31"/>
      <c r="L49" s="31"/>
      <c r="M49" s="31"/>
    </row>
    <row r="50" spans="1:13" s="22" customFormat="1" x14ac:dyDescent="0.25">
      <c r="A50" s="83" t="s">
        <v>8</v>
      </c>
      <c r="B50" s="97" t="s">
        <v>68</v>
      </c>
      <c r="C50" s="94"/>
      <c r="D50" s="25"/>
      <c r="E50" s="25"/>
      <c r="F50" s="25"/>
      <c r="G50" s="25"/>
      <c r="H50" s="79"/>
      <c r="I50" s="27"/>
      <c r="J50" s="27"/>
      <c r="K50" s="27"/>
      <c r="L50" s="27"/>
      <c r="M50" s="27"/>
    </row>
    <row r="51" spans="1:13" ht="47.25" x14ac:dyDescent="0.25">
      <c r="A51" s="28">
        <v>1</v>
      </c>
      <c r="B51" s="36" t="s">
        <v>174</v>
      </c>
      <c r="C51" s="24" t="s">
        <v>7</v>
      </c>
      <c r="D51" s="30"/>
      <c r="E51" s="30"/>
      <c r="F51" s="30"/>
      <c r="G51" s="30"/>
      <c r="H51" s="26"/>
      <c r="I51" s="31"/>
      <c r="J51" s="31"/>
      <c r="K51" s="31"/>
      <c r="L51" s="31"/>
      <c r="M51" s="31"/>
    </row>
    <row r="52" spans="1:13" x14ac:dyDescent="0.25">
      <c r="A52" s="28"/>
      <c r="B52" s="26" t="s">
        <v>71</v>
      </c>
      <c r="C52" s="24"/>
      <c r="D52" s="30"/>
      <c r="E52" s="30"/>
      <c r="F52" s="30"/>
      <c r="G52" s="30"/>
      <c r="H52" s="36"/>
      <c r="I52" s="31"/>
      <c r="J52" s="31"/>
      <c r="K52" s="31"/>
      <c r="L52" s="31"/>
      <c r="M52" s="31"/>
    </row>
    <row r="53" spans="1:13" x14ac:dyDescent="0.25">
      <c r="A53" s="28" t="s">
        <v>72</v>
      </c>
      <c r="B53" s="36" t="s">
        <v>175</v>
      </c>
      <c r="C53" s="24" t="s">
        <v>7</v>
      </c>
      <c r="D53" s="30"/>
      <c r="E53" s="30"/>
      <c r="F53" s="30"/>
      <c r="G53" s="30"/>
      <c r="H53" s="36"/>
      <c r="I53" s="31"/>
      <c r="J53" s="31"/>
      <c r="K53" s="31"/>
      <c r="L53" s="31"/>
      <c r="M53" s="31"/>
    </row>
    <row r="54" spans="1:13" ht="37.5" customHeight="1" x14ac:dyDescent="0.25">
      <c r="A54" s="28" t="s">
        <v>73</v>
      </c>
      <c r="B54" s="36" t="s">
        <v>177</v>
      </c>
      <c r="C54" s="24" t="s">
        <v>7</v>
      </c>
      <c r="D54" s="30"/>
      <c r="E54" s="30"/>
      <c r="F54" s="30"/>
      <c r="G54" s="30"/>
      <c r="H54" s="36"/>
      <c r="I54" s="31"/>
      <c r="J54" s="31"/>
      <c r="K54" s="31"/>
      <c r="L54" s="31"/>
      <c r="M54" s="31"/>
    </row>
    <row r="55" spans="1:13" s="22" customFormat="1" ht="31.5" x14ac:dyDescent="0.25">
      <c r="A55" s="91">
        <v>2</v>
      </c>
      <c r="B55" s="93" t="s">
        <v>178</v>
      </c>
      <c r="C55" s="94" t="s">
        <v>10</v>
      </c>
      <c r="D55" s="25"/>
      <c r="E55" s="25"/>
      <c r="F55" s="25"/>
      <c r="G55" s="25"/>
      <c r="H55" s="79"/>
      <c r="I55" s="27"/>
      <c r="J55" s="27"/>
      <c r="K55" s="27"/>
      <c r="L55" s="27"/>
      <c r="M55" s="27"/>
    </row>
    <row r="56" spans="1:13" x14ac:dyDescent="0.25">
      <c r="A56" s="91"/>
      <c r="B56" s="98" t="s">
        <v>71</v>
      </c>
      <c r="C56" s="94"/>
      <c r="D56" s="30"/>
      <c r="E56" s="30"/>
      <c r="F56" s="30"/>
      <c r="G56" s="30"/>
      <c r="H56" s="26"/>
      <c r="I56" s="31"/>
      <c r="J56" s="31"/>
      <c r="K56" s="31"/>
      <c r="L56" s="31"/>
      <c r="M56" s="31"/>
    </row>
    <row r="57" spans="1:13" ht="31.5" x14ac:dyDescent="0.25">
      <c r="A57" s="91" t="s">
        <v>72</v>
      </c>
      <c r="B57" s="36" t="s">
        <v>175</v>
      </c>
      <c r="C57" s="94" t="s">
        <v>10</v>
      </c>
      <c r="D57" s="30"/>
      <c r="E57" s="30"/>
      <c r="F57" s="30"/>
      <c r="G57" s="30"/>
      <c r="H57" s="36"/>
      <c r="I57" s="31"/>
      <c r="J57" s="31"/>
      <c r="K57" s="31"/>
      <c r="L57" s="31"/>
      <c r="M57" s="31"/>
    </row>
    <row r="58" spans="1:13" ht="31.5" x14ac:dyDescent="0.25">
      <c r="A58" s="91" t="s">
        <v>73</v>
      </c>
      <c r="B58" s="36" t="s">
        <v>177</v>
      </c>
      <c r="C58" s="94" t="s">
        <v>10</v>
      </c>
      <c r="D58" s="30"/>
      <c r="E58" s="30"/>
      <c r="F58" s="30"/>
      <c r="G58" s="30"/>
      <c r="H58" s="36"/>
      <c r="I58" s="31"/>
      <c r="J58" s="31"/>
      <c r="K58" s="31"/>
      <c r="L58" s="31"/>
      <c r="M58" s="31"/>
    </row>
    <row r="59" spans="1:13" ht="37.5" customHeight="1" x14ac:dyDescent="0.25">
      <c r="A59" s="83" t="s">
        <v>42</v>
      </c>
      <c r="B59" s="97" t="s">
        <v>77</v>
      </c>
      <c r="C59" s="94"/>
      <c r="D59" s="30"/>
      <c r="E59" s="30"/>
      <c r="F59" s="30"/>
      <c r="G59" s="30"/>
      <c r="H59" s="36"/>
      <c r="I59" s="31"/>
      <c r="J59" s="31"/>
      <c r="K59" s="31"/>
      <c r="L59" s="31"/>
      <c r="M59" s="31"/>
    </row>
    <row r="60" spans="1:13" s="22" customFormat="1" ht="31.5" x14ac:dyDescent="0.25">
      <c r="A60" s="83">
        <v>1</v>
      </c>
      <c r="B60" s="93" t="s">
        <v>186</v>
      </c>
      <c r="C60" s="94" t="s">
        <v>10</v>
      </c>
      <c r="D60" s="25"/>
      <c r="E60" s="25"/>
      <c r="F60" s="25"/>
      <c r="G60" s="25"/>
      <c r="H60" s="79"/>
      <c r="I60" s="27"/>
      <c r="J60" s="27"/>
      <c r="K60" s="27"/>
      <c r="L60" s="27"/>
      <c r="M60" s="27"/>
    </row>
    <row r="61" spans="1:13" ht="31.5" x14ac:dyDescent="0.25">
      <c r="A61" s="91" t="s">
        <v>72</v>
      </c>
      <c r="B61" s="93" t="s">
        <v>173</v>
      </c>
      <c r="C61" s="94" t="s">
        <v>10</v>
      </c>
      <c r="D61" s="30"/>
      <c r="E61" s="30"/>
      <c r="F61" s="30"/>
      <c r="G61" s="30"/>
      <c r="H61" s="26"/>
      <c r="I61" s="31"/>
      <c r="J61" s="31"/>
      <c r="K61" s="31"/>
      <c r="L61" s="31"/>
      <c r="M61" s="31"/>
    </row>
    <row r="62" spans="1:13" ht="31.5" x14ac:dyDescent="0.25">
      <c r="A62" s="91" t="s">
        <v>73</v>
      </c>
      <c r="B62" s="88" t="s">
        <v>179</v>
      </c>
      <c r="C62" s="94" t="s">
        <v>10</v>
      </c>
      <c r="D62" s="30"/>
      <c r="E62" s="30"/>
      <c r="F62" s="30"/>
      <c r="G62" s="30"/>
      <c r="H62" s="36"/>
      <c r="I62" s="31"/>
      <c r="J62" s="31"/>
      <c r="K62" s="31"/>
      <c r="L62" s="31"/>
      <c r="M62" s="31"/>
    </row>
    <row r="63" spans="1:13" ht="31.5" x14ac:dyDescent="0.25">
      <c r="A63" s="91" t="s">
        <v>90</v>
      </c>
      <c r="B63" s="93" t="s">
        <v>185</v>
      </c>
      <c r="C63" s="94" t="s">
        <v>10</v>
      </c>
      <c r="D63" s="30"/>
      <c r="E63" s="30"/>
      <c r="F63" s="30"/>
      <c r="G63" s="30"/>
      <c r="H63" s="36"/>
      <c r="I63" s="31"/>
      <c r="J63" s="31"/>
      <c r="K63" s="31"/>
      <c r="L63" s="31"/>
      <c r="M63" s="31"/>
    </row>
    <row r="64" spans="1:13" s="22" customFormat="1" ht="126" x14ac:dyDescent="0.25">
      <c r="A64" s="100" t="s">
        <v>62</v>
      </c>
      <c r="B64" s="101" t="s">
        <v>82</v>
      </c>
      <c r="C64" s="99"/>
      <c r="D64" s="25"/>
      <c r="E64" s="25"/>
      <c r="F64" s="25"/>
      <c r="G64" s="25"/>
      <c r="H64" s="79"/>
      <c r="I64" s="27"/>
      <c r="J64" s="27"/>
      <c r="K64" s="27"/>
      <c r="L64" s="27"/>
      <c r="M64" s="56" t="s">
        <v>187</v>
      </c>
    </row>
    <row r="65" spans="1:13" ht="31.5" x14ac:dyDescent="0.25">
      <c r="A65" s="102"/>
      <c r="B65" s="59" t="s">
        <v>153</v>
      </c>
      <c r="C65" s="99" t="s">
        <v>10</v>
      </c>
      <c r="D65" s="30"/>
      <c r="E65" s="30"/>
      <c r="F65" s="30"/>
      <c r="G65" s="30"/>
      <c r="H65" s="26"/>
      <c r="I65" s="31"/>
      <c r="J65" s="31"/>
      <c r="K65" s="31"/>
      <c r="L65" s="31"/>
      <c r="M65" s="31"/>
    </row>
    <row r="66" spans="1:13" s="5" customFormat="1" ht="30.75" customHeight="1" x14ac:dyDescent="0.25">
      <c r="A66" s="73" t="s">
        <v>188</v>
      </c>
      <c r="B66" s="74"/>
      <c r="C66" s="12"/>
      <c r="D66" s="12"/>
      <c r="E66" s="12"/>
      <c r="F66" s="12"/>
      <c r="G66" s="12"/>
      <c r="H66" s="11"/>
      <c r="I66" s="13"/>
      <c r="J66" s="13"/>
      <c r="K66" s="13"/>
      <c r="L66" s="13"/>
      <c r="M66" s="13"/>
    </row>
    <row r="67" spans="1:13" s="50" customFormat="1" ht="86.25" customHeight="1" x14ac:dyDescent="0.25">
      <c r="A67" s="46" t="s">
        <v>9</v>
      </c>
      <c r="B67" s="47" t="s">
        <v>77</v>
      </c>
      <c r="C67" s="39" t="s">
        <v>10</v>
      </c>
      <c r="D67" s="39"/>
      <c r="E67" s="39"/>
      <c r="F67" s="48"/>
      <c r="G67" s="48"/>
      <c r="H67" s="78"/>
      <c r="I67" s="49"/>
      <c r="J67" s="49"/>
      <c r="K67" s="49"/>
      <c r="L67" s="49"/>
      <c r="M67" s="38" t="s">
        <v>81</v>
      </c>
    </row>
    <row r="68" spans="1:13" s="22" customFormat="1" x14ac:dyDescent="0.25">
      <c r="A68" s="64"/>
      <c r="B68" s="65"/>
      <c r="C68" s="66"/>
      <c r="D68" s="66"/>
      <c r="E68" s="67"/>
      <c r="F68" s="67"/>
      <c r="G68" s="67"/>
      <c r="H68" s="67"/>
      <c r="I68" s="67"/>
      <c r="J68" s="67"/>
      <c r="K68" s="67"/>
      <c r="L68" s="67"/>
      <c r="M68" s="68"/>
    </row>
    <row r="69" spans="1:13" ht="24" customHeight="1" x14ac:dyDescent="0.25">
      <c r="L69" s="70" t="s">
        <v>84</v>
      </c>
    </row>
    <row r="70" spans="1:13" ht="24" customHeight="1" x14ac:dyDescent="0.25">
      <c r="B70" s="71" t="s">
        <v>85</v>
      </c>
      <c r="C70" s="72"/>
      <c r="D70" s="72"/>
      <c r="E70" s="22"/>
      <c r="F70" s="22"/>
      <c r="G70" s="22"/>
      <c r="H70" s="22"/>
      <c r="I70" s="22"/>
      <c r="J70" s="22"/>
      <c r="K70" s="22"/>
      <c r="L70" s="71" t="s">
        <v>88</v>
      </c>
    </row>
    <row r="71" spans="1:13" x14ac:dyDescent="0.25">
      <c r="B71" s="70" t="s">
        <v>86</v>
      </c>
      <c r="L71" s="70" t="s">
        <v>87</v>
      </c>
    </row>
  </sheetData>
  <mergeCells count="11">
    <mergeCell ref="G5:I5"/>
    <mergeCell ref="J5:L5"/>
    <mergeCell ref="A4:A6"/>
    <mergeCell ref="A1:M1"/>
    <mergeCell ref="A8:F8"/>
    <mergeCell ref="B4:B6"/>
    <mergeCell ref="C4:C6"/>
    <mergeCell ref="A3:M3"/>
    <mergeCell ref="G4:L4"/>
    <mergeCell ref="M4:M6"/>
    <mergeCell ref="D4:F5"/>
  </mergeCells>
  <printOptions horizontalCentered="1"/>
  <pageMargins left="0.2" right="0.2" top="0.5" bottom="0.5" header="0.3" footer="0.3"/>
  <pageSetup paperSize="9" scale="90" orientation="landscape" r:id="rId1"/>
  <headerFooter>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12" zoomScale="80" zoomScaleNormal="80" workbookViewId="0">
      <selection activeCell="E17" sqref="E17"/>
    </sheetView>
  </sheetViews>
  <sheetFormatPr defaultColWidth="9.125" defaultRowHeight="16.5" x14ac:dyDescent="0.25"/>
  <cols>
    <col min="1" max="1" width="6.375" style="10" customWidth="1"/>
    <col min="2" max="2" width="23.875" style="9" customWidth="1"/>
    <col min="3" max="3" width="46.375" style="9" customWidth="1"/>
    <col min="4" max="4" width="42.375" style="10" customWidth="1"/>
    <col min="5" max="16384" width="9.125" style="9"/>
  </cols>
  <sheetData>
    <row r="1" spans="1:5" ht="52.9" customHeight="1" x14ac:dyDescent="0.25">
      <c r="A1" s="553" t="s">
        <v>159</v>
      </c>
      <c r="B1" s="554"/>
      <c r="C1" s="554"/>
      <c r="D1" s="554"/>
    </row>
    <row r="2" spans="1:5" x14ac:dyDescent="0.25">
      <c r="A2" s="80"/>
      <c r="B2" s="81"/>
      <c r="C2" s="81"/>
      <c r="D2" s="80"/>
    </row>
    <row r="3" spans="1:5" s="14" customFormat="1" x14ac:dyDescent="0.25">
      <c r="A3" s="552" t="s">
        <v>137</v>
      </c>
      <c r="B3" s="552"/>
      <c r="C3" s="552"/>
      <c r="D3" s="552"/>
    </row>
    <row r="4" spans="1:5" s="14" customFormat="1" x14ac:dyDescent="0.25">
      <c r="A4" s="82"/>
      <c r="B4" s="82"/>
      <c r="C4" s="82"/>
      <c r="D4" s="82"/>
    </row>
    <row r="5" spans="1:5" s="17" customFormat="1" ht="23.25" customHeight="1" x14ac:dyDescent="0.2">
      <c r="A5" s="83" t="s">
        <v>101</v>
      </c>
      <c r="B5" s="83" t="s">
        <v>139</v>
      </c>
      <c r="C5" s="83" t="s">
        <v>170</v>
      </c>
      <c r="D5" s="83" t="s">
        <v>1</v>
      </c>
    </row>
    <row r="6" spans="1:5" s="17" customFormat="1" ht="334.9" customHeight="1" x14ac:dyDescent="0.25">
      <c r="A6" s="83">
        <v>1</v>
      </c>
      <c r="B6" s="84" t="s">
        <v>171</v>
      </c>
      <c r="C6" s="85" t="s">
        <v>172</v>
      </c>
      <c r="D6" s="83"/>
    </row>
    <row r="7" spans="1:5" s="14" customFormat="1" ht="47.25" x14ac:dyDescent="0.25">
      <c r="A7" s="83">
        <v>2</v>
      </c>
      <c r="B7" s="84" t="s">
        <v>140</v>
      </c>
      <c r="C7" s="85" t="s">
        <v>141</v>
      </c>
      <c r="D7" s="86"/>
    </row>
    <row r="8" spans="1:5" s="14" customFormat="1" ht="31.5" x14ac:dyDescent="0.25">
      <c r="A8" s="87"/>
      <c r="B8" s="86"/>
      <c r="C8" s="85" t="s">
        <v>142</v>
      </c>
      <c r="D8" s="86"/>
    </row>
    <row r="9" spans="1:5" s="14" customFormat="1" ht="78.75" x14ac:dyDescent="0.25">
      <c r="A9" s="87"/>
      <c r="B9" s="86"/>
      <c r="C9" s="88" t="s">
        <v>143</v>
      </c>
      <c r="D9" s="86"/>
    </row>
    <row r="10" spans="1:5" s="14" customFormat="1" ht="31.5" x14ac:dyDescent="0.25">
      <c r="A10" s="87"/>
      <c r="B10" s="86"/>
      <c r="C10" s="88" t="s">
        <v>144</v>
      </c>
      <c r="D10" s="86"/>
    </row>
    <row r="11" spans="1:5" s="14" customFormat="1" x14ac:dyDescent="0.25">
      <c r="A11" s="87"/>
      <c r="B11" s="86"/>
      <c r="C11" s="85" t="s">
        <v>145</v>
      </c>
      <c r="D11" s="86"/>
    </row>
    <row r="12" spans="1:5" s="14" customFormat="1" ht="31.5" x14ac:dyDescent="0.25">
      <c r="A12" s="83">
        <v>3</v>
      </c>
      <c r="B12" s="84" t="s">
        <v>61</v>
      </c>
      <c r="C12" s="88" t="s">
        <v>160</v>
      </c>
      <c r="D12" s="85" t="s">
        <v>161</v>
      </c>
    </row>
    <row r="13" spans="1:5" s="14" customFormat="1" ht="31.5" x14ac:dyDescent="0.25">
      <c r="A13" s="87"/>
      <c r="B13" s="86"/>
      <c r="C13" s="85" t="s">
        <v>146</v>
      </c>
      <c r="D13" s="86"/>
    </row>
    <row r="14" spans="1:5" s="14" customFormat="1" ht="47.25" x14ac:dyDescent="0.25">
      <c r="A14" s="83">
        <v>4</v>
      </c>
      <c r="B14" s="84" t="s">
        <v>148</v>
      </c>
      <c r="C14" s="85" t="s">
        <v>149</v>
      </c>
      <c r="D14" s="86"/>
    </row>
    <row r="15" spans="1:5" s="14" customFormat="1" ht="72" customHeight="1" x14ac:dyDescent="0.25">
      <c r="A15" s="83">
        <v>5</v>
      </c>
      <c r="B15" s="84" t="s">
        <v>147</v>
      </c>
      <c r="C15" s="88" t="s">
        <v>180</v>
      </c>
      <c r="D15" s="85" t="s">
        <v>181</v>
      </c>
    </row>
    <row r="16" spans="1:5" s="14" customFormat="1" ht="268.5" customHeight="1" x14ac:dyDescent="0.25">
      <c r="A16" s="87"/>
      <c r="B16" s="89"/>
      <c r="C16" s="88" t="s">
        <v>182</v>
      </c>
      <c r="D16" s="88" t="s">
        <v>183</v>
      </c>
      <c r="E16" s="103"/>
    </row>
    <row r="17" spans="1:5" s="14" customFormat="1" ht="206.25" customHeight="1" x14ac:dyDescent="0.25">
      <c r="A17" s="87"/>
      <c r="B17" s="86"/>
      <c r="C17" s="88" t="s">
        <v>184</v>
      </c>
      <c r="D17" s="88" t="s">
        <v>191</v>
      </c>
      <c r="E17" s="104"/>
    </row>
    <row r="18" spans="1:5" s="14" customFormat="1" x14ac:dyDescent="0.25">
      <c r="A18" s="90"/>
      <c r="B18" s="90"/>
      <c r="C18" s="90"/>
      <c r="D18" s="90"/>
    </row>
    <row r="19" spans="1:5" s="14" customFormat="1" x14ac:dyDescent="0.25">
      <c r="A19" s="552" t="s">
        <v>138</v>
      </c>
      <c r="B19" s="552"/>
      <c r="C19" s="552"/>
      <c r="D19" s="552"/>
    </row>
    <row r="20" spans="1:5" x14ac:dyDescent="0.25">
      <c r="A20" s="80"/>
      <c r="B20" s="81"/>
      <c r="C20" s="81"/>
      <c r="D20" s="80"/>
    </row>
    <row r="21" spans="1:5" ht="29.25" customHeight="1" x14ac:dyDescent="0.25">
      <c r="A21" s="83" t="s">
        <v>101</v>
      </c>
      <c r="B21" s="83" t="s">
        <v>102</v>
      </c>
      <c r="C21" s="83" t="s">
        <v>103</v>
      </c>
      <c r="D21" s="83" t="s">
        <v>104</v>
      </c>
    </row>
    <row r="22" spans="1:5" s="15" customFormat="1" ht="136.5" customHeight="1" x14ac:dyDescent="0.2">
      <c r="A22" s="91">
        <v>1</v>
      </c>
      <c r="B22" s="92" t="s">
        <v>105</v>
      </c>
      <c r="C22" s="93" t="s">
        <v>106</v>
      </c>
      <c r="D22" s="94" t="s">
        <v>107</v>
      </c>
    </row>
    <row r="23" spans="1:5" s="15" customFormat="1" ht="63" x14ac:dyDescent="0.2">
      <c r="A23" s="91">
        <v>2</v>
      </c>
      <c r="B23" s="92" t="s">
        <v>109</v>
      </c>
      <c r="C23" s="93" t="s">
        <v>110</v>
      </c>
      <c r="D23" s="94" t="s">
        <v>108</v>
      </c>
    </row>
    <row r="24" spans="1:5" s="15" customFormat="1" ht="47.25" x14ac:dyDescent="0.2">
      <c r="A24" s="91">
        <v>3</v>
      </c>
      <c r="B24" s="95" t="s">
        <v>111</v>
      </c>
      <c r="C24" s="93" t="s">
        <v>112</v>
      </c>
      <c r="D24" s="91" t="s">
        <v>113</v>
      </c>
    </row>
    <row r="25" spans="1:5" s="15" customFormat="1" ht="31.5" x14ac:dyDescent="0.2">
      <c r="A25" s="91">
        <v>4</v>
      </c>
      <c r="B25" s="95" t="s">
        <v>114</v>
      </c>
      <c r="C25" s="93" t="s">
        <v>116</v>
      </c>
      <c r="D25" s="91" t="s">
        <v>113</v>
      </c>
    </row>
    <row r="26" spans="1:5" s="15" customFormat="1" ht="47.25" x14ac:dyDescent="0.2">
      <c r="A26" s="91">
        <v>5</v>
      </c>
      <c r="B26" s="95" t="s">
        <v>115</v>
      </c>
      <c r="C26" s="93" t="s">
        <v>117</v>
      </c>
      <c r="D26" s="91" t="s">
        <v>113</v>
      </c>
    </row>
    <row r="27" spans="1:5" s="15" customFormat="1" ht="63" x14ac:dyDescent="0.2">
      <c r="A27" s="91">
        <v>6</v>
      </c>
      <c r="B27" s="95" t="s">
        <v>118</v>
      </c>
      <c r="C27" s="93" t="s">
        <v>119</v>
      </c>
      <c r="D27" s="91" t="s">
        <v>113</v>
      </c>
    </row>
    <row r="28" spans="1:5" s="15" customFormat="1" ht="47.25" x14ac:dyDescent="0.2">
      <c r="A28" s="91">
        <v>7</v>
      </c>
      <c r="B28" s="95" t="s">
        <v>120</v>
      </c>
      <c r="C28" s="93" t="s">
        <v>121</v>
      </c>
      <c r="D28" s="91" t="s">
        <v>113</v>
      </c>
    </row>
    <row r="29" spans="1:5" s="15" customFormat="1" ht="63" x14ac:dyDescent="0.2">
      <c r="A29" s="91">
        <v>8</v>
      </c>
      <c r="B29" s="95" t="s">
        <v>122</v>
      </c>
      <c r="C29" s="93" t="s">
        <v>123</v>
      </c>
      <c r="D29" s="91" t="s">
        <v>124</v>
      </c>
    </row>
    <row r="30" spans="1:5" s="15" customFormat="1" ht="75" customHeight="1" x14ac:dyDescent="0.2">
      <c r="A30" s="91">
        <v>9</v>
      </c>
      <c r="B30" s="95" t="s">
        <v>125</v>
      </c>
      <c r="C30" s="93" t="s">
        <v>126</v>
      </c>
      <c r="D30" s="94" t="s">
        <v>107</v>
      </c>
    </row>
    <row r="31" spans="1:5" s="15" customFormat="1" ht="94.5" x14ac:dyDescent="0.2">
      <c r="A31" s="91">
        <v>10</v>
      </c>
      <c r="B31" s="92" t="s">
        <v>127</v>
      </c>
      <c r="C31" s="93" t="s">
        <v>128</v>
      </c>
      <c r="D31" s="94" t="s">
        <v>107</v>
      </c>
    </row>
    <row r="32" spans="1:5" s="15" customFormat="1" ht="157.5" x14ac:dyDescent="0.2">
      <c r="A32" s="91">
        <v>11</v>
      </c>
      <c r="B32" s="92" t="s">
        <v>129</v>
      </c>
      <c r="C32" s="93" t="s">
        <v>130</v>
      </c>
      <c r="D32" s="94" t="s">
        <v>107</v>
      </c>
    </row>
    <row r="33" spans="1:4" s="15" customFormat="1" ht="47.25" x14ac:dyDescent="0.2">
      <c r="A33" s="91">
        <v>12</v>
      </c>
      <c r="B33" s="95" t="s">
        <v>131</v>
      </c>
      <c r="C33" s="93" t="s">
        <v>132</v>
      </c>
      <c r="D33" s="94" t="s">
        <v>108</v>
      </c>
    </row>
    <row r="34" spans="1:4" s="15" customFormat="1" x14ac:dyDescent="0.2">
      <c r="A34" s="91">
        <v>13</v>
      </c>
      <c r="B34" s="95" t="s">
        <v>133</v>
      </c>
      <c r="C34" s="93" t="s">
        <v>134</v>
      </c>
      <c r="D34" s="91" t="s">
        <v>113</v>
      </c>
    </row>
    <row r="35" spans="1:4" s="15" customFormat="1" ht="104.25" customHeight="1" x14ac:dyDescent="0.2">
      <c r="A35" s="91">
        <v>14</v>
      </c>
      <c r="B35" s="95" t="s">
        <v>135</v>
      </c>
      <c r="C35" s="96"/>
      <c r="D35" s="94" t="s">
        <v>136</v>
      </c>
    </row>
    <row r="36" spans="1:4" s="15" customFormat="1" x14ac:dyDescent="0.2">
      <c r="A36" s="16"/>
      <c r="D36" s="16"/>
    </row>
  </sheetData>
  <mergeCells count="3">
    <mergeCell ref="A19:D19"/>
    <mergeCell ref="A3:D3"/>
    <mergeCell ref="A1:D1"/>
  </mergeCells>
  <printOptions horizontalCentered="1"/>
  <pageMargins left="0.2" right="0.2" top="0.25" bottom="0.2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opLeftCell="A13" workbookViewId="0">
      <selection activeCell="A20" sqref="A20"/>
    </sheetView>
  </sheetViews>
  <sheetFormatPr defaultColWidth="9.125" defaultRowHeight="15" x14ac:dyDescent="0.2"/>
  <cols>
    <col min="1" max="1" width="103.375" style="2" customWidth="1"/>
    <col min="2" max="16384" width="9.125" style="2"/>
  </cols>
  <sheetData>
    <row r="1" spans="1:1" ht="24" customHeight="1" x14ac:dyDescent="0.2">
      <c r="A1" s="1" t="s">
        <v>11</v>
      </c>
    </row>
    <row r="2" spans="1:1" ht="21.75" customHeight="1" x14ac:dyDescent="0.2">
      <c r="A2" s="3" t="s">
        <v>12</v>
      </c>
    </row>
    <row r="3" spans="1:1" ht="39" customHeight="1" x14ac:dyDescent="0.2">
      <c r="A3" s="3" t="s">
        <v>13</v>
      </c>
    </row>
    <row r="4" spans="1:1" ht="29.25" customHeight="1" x14ac:dyDescent="0.2">
      <c r="A4" s="3" t="s">
        <v>14</v>
      </c>
    </row>
    <row r="5" spans="1:1" ht="39" customHeight="1" x14ac:dyDescent="0.2">
      <c r="A5" s="3" t="s">
        <v>15</v>
      </c>
    </row>
    <row r="6" spans="1:1" ht="51" customHeight="1" x14ac:dyDescent="0.2">
      <c r="A6" s="3" t="s">
        <v>16</v>
      </c>
    </row>
    <row r="7" spans="1:1" ht="62.25" customHeight="1" x14ac:dyDescent="0.2">
      <c r="A7" s="3" t="s">
        <v>17</v>
      </c>
    </row>
    <row r="8" spans="1:1" ht="55.5" customHeight="1" x14ac:dyDescent="0.2">
      <c r="A8" s="3" t="s">
        <v>18</v>
      </c>
    </row>
    <row r="9" spans="1:1" ht="44.25" customHeight="1" x14ac:dyDescent="0.2">
      <c r="A9" s="3" t="s">
        <v>19</v>
      </c>
    </row>
    <row r="10" spans="1:1" ht="39" customHeight="1" x14ac:dyDescent="0.2">
      <c r="A10" s="3" t="s">
        <v>20</v>
      </c>
    </row>
    <row r="11" spans="1:1" ht="42" customHeight="1" x14ac:dyDescent="0.2">
      <c r="A11" s="3" t="s">
        <v>21</v>
      </c>
    </row>
    <row r="12" spans="1:1" ht="39" customHeight="1" x14ac:dyDescent="0.2">
      <c r="A12" s="3" t="s">
        <v>22</v>
      </c>
    </row>
    <row r="13" spans="1:1" ht="30" x14ac:dyDescent="0.2">
      <c r="A13" s="3" t="s">
        <v>23</v>
      </c>
    </row>
    <row r="14" spans="1:1" ht="38.25" customHeight="1" x14ac:dyDescent="0.2">
      <c r="A14" s="3" t="s">
        <v>24</v>
      </c>
    </row>
    <row r="15" spans="1:1" x14ac:dyDescent="0.2">
      <c r="A15" s="3" t="s">
        <v>25</v>
      </c>
    </row>
    <row r="16" spans="1:1" ht="23.25" customHeight="1" x14ac:dyDescent="0.2">
      <c r="A16" s="3" t="s">
        <v>26</v>
      </c>
    </row>
    <row r="17" spans="1:1" ht="36.75" customHeight="1" x14ac:dyDescent="0.2">
      <c r="A17" s="3" t="s">
        <v>27</v>
      </c>
    </row>
    <row r="18" spans="1:1" ht="37.5" customHeight="1" x14ac:dyDescent="0.2">
      <c r="A18" s="3" t="s">
        <v>28</v>
      </c>
    </row>
    <row r="19" spans="1:1" ht="37.5" customHeight="1" x14ac:dyDescent="0.2">
      <c r="A19" s="3" t="s">
        <v>29</v>
      </c>
    </row>
    <row r="20" spans="1:1" ht="24.75" customHeight="1" x14ac:dyDescent="0.2">
      <c r="A20" s="3" t="s">
        <v>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opLeftCell="A7" workbookViewId="0">
      <selection activeCell="A9" sqref="A9"/>
    </sheetView>
  </sheetViews>
  <sheetFormatPr defaultRowHeight="14.25" x14ac:dyDescent="0.2"/>
  <cols>
    <col min="1" max="1" width="98.125" customWidth="1"/>
  </cols>
  <sheetData>
    <row r="1" spans="1:1" ht="20.25" customHeight="1" x14ac:dyDescent="0.2">
      <c r="A1" s="1" t="s">
        <v>31</v>
      </c>
    </row>
    <row r="2" spans="1:1" ht="20.25" customHeight="1" x14ac:dyDescent="0.2">
      <c r="A2" s="3" t="s">
        <v>32</v>
      </c>
    </row>
    <row r="3" spans="1:1" ht="83.25" customHeight="1" x14ac:dyDescent="0.2">
      <c r="A3" s="4" t="s">
        <v>33</v>
      </c>
    </row>
    <row r="4" spans="1:1" ht="102" customHeight="1" x14ac:dyDescent="0.2">
      <c r="A4" s="4" t="s">
        <v>34</v>
      </c>
    </row>
    <row r="5" spans="1:1" ht="52.5" customHeight="1" x14ac:dyDescent="0.2">
      <c r="A5" s="4" t="s">
        <v>35</v>
      </c>
    </row>
    <row r="6" spans="1:1" ht="58.5" customHeight="1" x14ac:dyDescent="0.2">
      <c r="A6" s="4" t="s">
        <v>36</v>
      </c>
    </row>
    <row r="7" spans="1:1" ht="84.75" customHeight="1" x14ac:dyDescent="0.2">
      <c r="A7" s="4" t="s">
        <v>37</v>
      </c>
    </row>
    <row r="8" spans="1:1" ht="69.75" customHeight="1" x14ac:dyDescent="0.2">
      <c r="A8" s="4" t="s">
        <v>38</v>
      </c>
    </row>
    <row r="9" spans="1:1" ht="37.5" customHeight="1" x14ac:dyDescent="0.2">
      <c r="A9" s="3" t="s">
        <v>39</v>
      </c>
    </row>
    <row r="10" spans="1:1" ht="28.5" customHeight="1" x14ac:dyDescent="0.2">
      <c r="A10" s="4" t="s">
        <v>40</v>
      </c>
    </row>
    <row r="11" spans="1:1" ht="39.75" customHeight="1" x14ac:dyDescent="0.2">
      <c r="A11" s="4" t="s">
        <v>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topLeftCell="A4" workbookViewId="0">
      <selection activeCell="A5" sqref="A5"/>
    </sheetView>
  </sheetViews>
  <sheetFormatPr defaultRowHeight="14.25" x14ac:dyDescent="0.2"/>
  <cols>
    <col min="1" max="1" width="92.625" customWidth="1"/>
  </cols>
  <sheetData>
    <row r="2" spans="1:1" ht="75" x14ac:dyDescent="0.2">
      <c r="A2" s="6" t="s">
        <v>46</v>
      </c>
    </row>
    <row r="3" spans="1:1" ht="44.25" customHeight="1" x14ac:dyDescent="0.2">
      <c r="A3" s="6" t="s">
        <v>47</v>
      </c>
    </row>
    <row r="4" spans="1:1" ht="103.5" customHeight="1" x14ac:dyDescent="0.3">
      <c r="A4" s="7" t="s">
        <v>48</v>
      </c>
    </row>
    <row r="5" spans="1:1" ht="158.25" customHeight="1" x14ac:dyDescent="0.3">
      <c r="A5" s="7" t="s">
        <v>49</v>
      </c>
    </row>
    <row r="6" spans="1:1" x14ac:dyDescent="0.2">
      <c r="A6"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Bo, tinh</vt:lpstr>
      <vt:lpstr>KH UDCNTT_CĐS</vt:lpstr>
      <vt:lpstr>Phu luc 1-Vốn đầu tư</vt:lpstr>
      <vt:lpstr>Phu luc 2- Vốn sự nghiệp</vt:lpstr>
      <vt:lpstr>UBND_tinh</vt:lpstr>
      <vt:lpstr>Huong dan chung</vt:lpstr>
      <vt:lpstr>khai_niem_tai_luat_CNTT_2006</vt:lpstr>
      <vt:lpstr>khai_niem_tai_nghi_dinh_64_2007</vt:lpstr>
      <vt:lpstr>khai_niem_tai_ND 73</vt:lpstr>
      <vt:lpstr>khai_niem_tai_nghi_dinh_64_2007!dieu_3</vt:lpstr>
      <vt:lpstr>khai_niem_tai_luat_CNTT_2006!dieu_4</vt:lpstr>
      <vt:lpstr>'Bo, tinh'!OLE_LINK59</vt:lpstr>
      <vt:lpstr>'Huong dan chung'!Print_Area</vt:lpstr>
      <vt:lpstr>UBND_tinh!Print_Area</vt:lpstr>
      <vt:lpstr>UBND_tinh!Print_Titles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MyPC</cp:lastModifiedBy>
  <cp:lastPrinted>2022-07-15T09:13:40Z</cp:lastPrinted>
  <dcterms:created xsi:type="dcterms:W3CDTF">2020-07-15T08:50:49Z</dcterms:created>
  <dcterms:modified xsi:type="dcterms:W3CDTF">2022-07-19T00:33:31Z</dcterms:modified>
</cp:coreProperties>
</file>